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minimized="1" xWindow="-20" yWindow="0" windowWidth="28820" windowHeight="17540" activeTab="2"/>
  </bookViews>
  <sheets>
    <sheet name="Lista Alimenti" sheetId="3" r:id="rId1"/>
    <sheet name="Uso Quotidiano" sheetId="8" r:id="rId2"/>
    <sheet name="1° Giorno" sheetId="1" r:id="rId3"/>
    <sheet name="2° Giorno" sheetId="9" r:id="rId4"/>
    <sheet name="3° Giorno" sheetId="10" r:id="rId5"/>
    <sheet name="4° Giorno" sheetId="11" r:id="rId6"/>
    <sheet name="5° Giorno" sheetId="12" r:id="rId7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" i="12" l="1"/>
  <c r="P2" i="12"/>
  <c r="J3" i="12"/>
  <c r="P3" i="12"/>
  <c r="J4" i="12"/>
  <c r="P4" i="12"/>
  <c r="J5" i="12"/>
  <c r="P5" i="12"/>
  <c r="J6" i="12"/>
  <c r="P6" i="12"/>
  <c r="J7" i="12"/>
  <c r="P7" i="12"/>
  <c r="J8" i="12"/>
  <c r="P8" i="12"/>
  <c r="J9" i="12"/>
  <c r="P9" i="12"/>
  <c r="J10" i="12"/>
  <c r="P10" i="12"/>
  <c r="J11" i="12"/>
  <c r="P11" i="12"/>
  <c r="J12" i="12"/>
  <c r="P12" i="12"/>
  <c r="J13" i="12"/>
  <c r="P13" i="12"/>
  <c r="J14" i="12"/>
  <c r="P14" i="12"/>
  <c r="J15" i="12"/>
  <c r="P15" i="12"/>
  <c r="J16" i="12"/>
  <c r="P16" i="12"/>
  <c r="J17" i="12"/>
  <c r="P17" i="12"/>
  <c r="J18" i="12"/>
  <c r="P18" i="12"/>
  <c r="J19" i="12"/>
  <c r="P19" i="12"/>
  <c r="J20" i="12"/>
  <c r="P20" i="12"/>
  <c r="J21" i="12"/>
  <c r="P21" i="12"/>
  <c r="J22" i="12"/>
  <c r="P22" i="12"/>
  <c r="J23" i="12"/>
  <c r="P23" i="12"/>
  <c r="J24" i="12"/>
  <c r="P24" i="12"/>
  <c r="J25" i="12"/>
  <c r="P25" i="12"/>
  <c r="D29" i="12"/>
  <c r="B31" i="12"/>
  <c r="E2" i="12"/>
  <c r="K2" i="12"/>
  <c r="E3" i="12"/>
  <c r="K3" i="12"/>
  <c r="E4" i="12"/>
  <c r="K4" i="12"/>
  <c r="E5" i="12"/>
  <c r="K5" i="12"/>
  <c r="E6" i="12"/>
  <c r="K6" i="12"/>
  <c r="E7" i="12"/>
  <c r="K7" i="12"/>
  <c r="E8" i="12"/>
  <c r="K8" i="12"/>
  <c r="E9" i="12"/>
  <c r="K9" i="12"/>
  <c r="E10" i="12"/>
  <c r="K10" i="12"/>
  <c r="E11" i="12"/>
  <c r="K11" i="12"/>
  <c r="E12" i="12"/>
  <c r="K12" i="12"/>
  <c r="E13" i="12"/>
  <c r="K13" i="12"/>
  <c r="E14" i="12"/>
  <c r="K14" i="12"/>
  <c r="E15" i="12"/>
  <c r="K15" i="12"/>
  <c r="E16" i="12"/>
  <c r="K16" i="12"/>
  <c r="E17" i="12"/>
  <c r="K17" i="12"/>
  <c r="E18" i="12"/>
  <c r="K18" i="12"/>
  <c r="E19" i="12"/>
  <c r="K19" i="12"/>
  <c r="E20" i="12"/>
  <c r="K20" i="12"/>
  <c r="E21" i="12"/>
  <c r="K21" i="12"/>
  <c r="E22" i="12"/>
  <c r="K22" i="12"/>
  <c r="E23" i="12"/>
  <c r="K23" i="12"/>
  <c r="E24" i="12"/>
  <c r="K24" i="12"/>
  <c r="E25" i="12"/>
  <c r="K25" i="12"/>
  <c r="K27" i="12"/>
  <c r="K29" i="12"/>
  <c r="F2" i="12"/>
  <c r="L2" i="12"/>
  <c r="F3" i="12"/>
  <c r="L3" i="12"/>
  <c r="F4" i="12"/>
  <c r="L4" i="12"/>
  <c r="F5" i="12"/>
  <c r="L5" i="12"/>
  <c r="F6" i="12"/>
  <c r="L6" i="12"/>
  <c r="F7" i="12"/>
  <c r="L7" i="12"/>
  <c r="F8" i="12"/>
  <c r="L8" i="12"/>
  <c r="F9" i="12"/>
  <c r="L9" i="12"/>
  <c r="F10" i="12"/>
  <c r="L10" i="12"/>
  <c r="F11" i="12"/>
  <c r="L11" i="12"/>
  <c r="F12" i="12"/>
  <c r="L12" i="12"/>
  <c r="F13" i="12"/>
  <c r="L13" i="12"/>
  <c r="F14" i="12"/>
  <c r="L14" i="12"/>
  <c r="F15" i="12"/>
  <c r="L15" i="12"/>
  <c r="F16" i="12"/>
  <c r="L16" i="12"/>
  <c r="F17" i="12"/>
  <c r="L17" i="12"/>
  <c r="F18" i="12"/>
  <c r="L18" i="12"/>
  <c r="F19" i="12"/>
  <c r="L19" i="12"/>
  <c r="F20" i="12"/>
  <c r="L20" i="12"/>
  <c r="F21" i="12"/>
  <c r="L21" i="12"/>
  <c r="F22" i="12"/>
  <c r="L22" i="12"/>
  <c r="F23" i="12"/>
  <c r="L23" i="12"/>
  <c r="F24" i="12"/>
  <c r="L24" i="12"/>
  <c r="F25" i="12"/>
  <c r="L25" i="12"/>
  <c r="L27" i="12"/>
  <c r="L29" i="12"/>
  <c r="G2" i="12"/>
  <c r="M2" i="12"/>
  <c r="G3" i="12"/>
  <c r="M3" i="12"/>
  <c r="G4" i="12"/>
  <c r="M4" i="12"/>
  <c r="G5" i="12"/>
  <c r="M5" i="12"/>
  <c r="G6" i="12"/>
  <c r="M6" i="12"/>
  <c r="G7" i="12"/>
  <c r="M7" i="12"/>
  <c r="G8" i="12"/>
  <c r="M8" i="12"/>
  <c r="G9" i="12"/>
  <c r="M9" i="12"/>
  <c r="G10" i="12"/>
  <c r="M10" i="12"/>
  <c r="G11" i="12"/>
  <c r="M11" i="12"/>
  <c r="G12" i="12"/>
  <c r="M12" i="12"/>
  <c r="G13" i="12"/>
  <c r="M13" i="12"/>
  <c r="G14" i="12"/>
  <c r="M14" i="12"/>
  <c r="G15" i="12"/>
  <c r="M15" i="12"/>
  <c r="G16" i="12"/>
  <c r="M16" i="12"/>
  <c r="G17" i="12"/>
  <c r="M17" i="12"/>
  <c r="G18" i="12"/>
  <c r="M18" i="12"/>
  <c r="G19" i="12"/>
  <c r="M19" i="12"/>
  <c r="G20" i="12"/>
  <c r="M20" i="12"/>
  <c r="G21" i="12"/>
  <c r="M21" i="12"/>
  <c r="G22" i="12"/>
  <c r="M22" i="12"/>
  <c r="G23" i="12"/>
  <c r="M23" i="12"/>
  <c r="G24" i="12"/>
  <c r="M24" i="12"/>
  <c r="G25" i="12"/>
  <c r="M25" i="12"/>
  <c r="M27" i="12"/>
  <c r="M29" i="12"/>
  <c r="D31" i="12"/>
  <c r="M30" i="12"/>
  <c r="L30" i="12"/>
  <c r="K30" i="12"/>
  <c r="O29" i="12"/>
  <c r="I2" i="12"/>
  <c r="O2" i="12"/>
  <c r="I3" i="12"/>
  <c r="O3" i="12"/>
  <c r="I4" i="12"/>
  <c r="O4" i="12"/>
  <c r="I5" i="12"/>
  <c r="O5" i="12"/>
  <c r="I6" i="12"/>
  <c r="O6" i="12"/>
  <c r="I7" i="12"/>
  <c r="O7" i="12"/>
  <c r="I8" i="12"/>
  <c r="O8" i="12"/>
  <c r="I9" i="12"/>
  <c r="O9" i="12"/>
  <c r="I10" i="12"/>
  <c r="O10" i="12"/>
  <c r="I11" i="12"/>
  <c r="O11" i="12"/>
  <c r="I12" i="12"/>
  <c r="O12" i="12"/>
  <c r="I13" i="12"/>
  <c r="O13" i="12"/>
  <c r="I14" i="12"/>
  <c r="O14" i="12"/>
  <c r="I15" i="12"/>
  <c r="O15" i="12"/>
  <c r="I16" i="12"/>
  <c r="O16" i="12"/>
  <c r="I17" i="12"/>
  <c r="O17" i="12"/>
  <c r="I18" i="12"/>
  <c r="O18" i="12"/>
  <c r="I19" i="12"/>
  <c r="O19" i="12"/>
  <c r="I20" i="12"/>
  <c r="O20" i="12"/>
  <c r="I21" i="12"/>
  <c r="O21" i="12"/>
  <c r="I22" i="12"/>
  <c r="O22" i="12"/>
  <c r="I23" i="12"/>
  <c r="O23" i="12"/>
  <c r="I24" i="12"/>
  <c r="O24" i="12"/>
  <c r="I25" i="12"/>
  <c r="O25" i="12"/>
  <c r="C29" i="12"/>
  <c r="L28" i="12"/>
  <c r="K28" i="12"/>
  <c r="D28" i="12"/>
  <c r="H2" i="12"/>
  <c r="N2" i="12"/>
  <c r="H3" i="12"/>
  <c r="N3" i="12"/>
  <c r="H4" i="12"/>
  <c r="N4" i="12"/>
  <c r="H5" i="12"/>
  <c r="N5" i="12"/>
  <c r="H6" i="12"/>
  <c r="N6" i="12"/>
  <c r="H7" i="12"/>
  <c r="N7" i="12"/>
  <c r="H8" i="12"/>
  <c r="N8" i="12"/>
  <c r="H9" i="12"/>
  <c r="N9" i="12"/>
  <c r="H10" i="12"/>
  <c r="N10" i="12"/>
  <c r="H11" i="12"/>
  <c r="N11" i="12"/>
  <c r="H12" i="12"/>
  <c r="N12" i="12"/>
  <c r="H13" i="12"/>
  <c r="N13" i="12"/>
  <c r="H14" i="12"/>
  <c r="N14" i="12"/>
  <c r="H15" i="12"/>
  <c r="N15" i="12"/>
  <c r="H16" i="12"/>
  <c r="N16" i="12"/>
  <c r="H17" i="12"/>
  <c r="N17" i="12"/>
  <c r="H18" i="12"/>
  <c r="N18" i="12"/>
  <c r="H19" i="12"/>
  <c r="N19" i="12"/>
  <c r="H20" i="12"/>
  <c r="N20" i="12"/>
  <c r="H21" i="12"/>
  <c r="N21" i="12"/>
  <c r="H22" i="12"/>
  <c r="N22" i="12"/>
  <c r="H23" i="12"/>
  <c r="N23" i="12"/>
  <c r="H24" i="12"/>
  <c r="N24" i="12"/>
  <c r="H25" i="12"/>
  <c r="N25" i="12"/>
  <c r="N27" i="12"/>
  <c r="J2" i="11"/>
  <c r="P2" i="11"/>
  <c r="J3" i="11"/>
  <c r="P3" i="11"/>
  <c r="J4" i="11"/>
  <c r="P4" i="11"/>
  <c r="J5" i="11"/>
  <c r="P5" i="11"/>
  <c r="J6" i="11"/>
  <c r="P6" i="11"/>
  <c r="J7" i="11"/>
  <c r="P7" i="11"/>
  <c r="J8" i="11"/>
  <c r="P8" i="11"/>
  <c r="J9" i="11"/>
  <c r="P9" i="11"/>
  <c r="J10" i="11"/>
  <c r="P10" i="11"/>
  <c r="J11" i="11"/>
  <c r="P11" i="11"/>
  <c r="J12" i="11"/>
  <c r="P12" i="11"/>
  <c r="J13" i="11"/>
  <c r="P13" i="11"/>
  <c r="J14" i="11"/>
  <c r="P14" i="11"/>
  <c r="J15" i="11"/>
  <c r="P15" i="11"/>
  <c r="J16" i="11"/>
  <c r="P16" i="11"/>
  <c r="J17" i="11"/>
  <c r="P17" i="11"/>
  <c r="J18" i="11"/>
  <c r="P18" i="11"/>
  <c r="J19" i="11"/>
  <c r="P19" i="11"/>
  <c r="J20" i="11"/>
  <c r="P20" i="11"/>
  <c r="J21" i="11"/>
  <c r="P21" i="11"/>
  <c r="J22" i="11"/>
  <c r="P22" i="11"/>
  <c r="J23" i="11"/>
  <c r="P23" i="11"/>
  <c r="J24" i="11"/>
  <c r="P24" i="11"/>
  <c r="J25" i="11"/>
  <c r="P25" i="11"/>
  <c r="D29" i="11"/>
  <c r="B31" i="11"/>
  <c r="E2" i="11"/>
  <c r="K2" i="11"/>
  <c r="E3" i="11"/>
  <c r="K3" i="11"/>
  <c r="E4" i="11"/>
  <c r="K4" i="11"/>
  <c r="E5" i="11"/>
  <c r="K5" i="11"/>
  <c r="E6" i="11"/>
  <c r="K6" i="11"/>
  <c r="E7" i="11"/>
  <c r="K7" i="11"/>
  <c r="E8" i="11"/>
  <c r="K8" i="11"/>
  <c r="E9" i="11"/>
  <c r="K9" i="11"/>
  <c r="E10" i="11"/>
  <c r="K10" i="11"/>
  <c r="E11" i="11"/>
  <c r="K11" i="11"/>
  <c r="E12" i="11"/>
  <c r="K12" i="11"/>
  <c r="E13" i="11"/>
  <c r="K13" i="11"/>
  <c r="E14" i="11"/>
  <c r="K14" i="11"/>
  <c r="E15" i="11"/>
  <c r="K15" i="11"/>
  <c r="E16" i="11"/>
  <c r="K16" i="11"/>
  <c r="E17" i="11"/>
  <c r="K17" i="11"/>
  <c r="E18" i="11"/>
  <c r="K18" i="11"/>
  <c r="E19" i="11"/>
  <c r="K19" i="11"/>
  <c r="E20" i="11"/>
  <c r="K20" i="11"/>
  <c r="E21" i="11"/>
  <c r="K21" i="11"/>
  <c r="E22" i="11"/>
  <c r="K22" i="11"/>
  <c r="E23" i="11"/>
  <c r="K23" i="11"/>
  <c r="E24" i="11"/>
  <c r="K24" i="11"/>
  <c r="E25" i="11"/>
  <c r="K25" i="11"/>
  <c r="K27" i="11"/>
  <c r="K29" i="11"/>
  <c r="F2" i="11"/>
  <c r="L2" i="11"/>
  <c r="F3" i="11"/>
  <c r="L3" i="11"/>
  <c r="F4" i="11"/>
  <c r="L4" i="11"/>
  <c r="F5" i="11"/>
  <c r="L5" i="11"/>
  <c r="F6" i="11"/>
  <c r="L6" i="11"/>
  <c r="F7" i="11"/>
  <c r="L7" i="11"/>
  <c r="F8" i="11"/>
  <c r="L8" i="11"/>
  <c r="F9" i="11"/>
  <c r="L9" i="11"/>
  <c r="F10" i="11"/>
  <c r="L10" i="11"/>
  <c r="F11" i="11"/>
  <c r="L11" i="11"/>
  <c r="F12" i="11"/>
  <c r="L12" i="11"/>
  <c r="F13" i="11"/>
  <c r="L13" i="11"/>
  <c r="F14" i="11"/>
  <c r="L14" i="11"/>
  <c r="F15" i="11"/>
  <c r="L15" i="11"/>
  <c r="F16" i="11"/>
  <c r="L16" i="11"/>
  <c r="F17" i="11"/>
  <c r="L17" i="11"/>
  <c r="F18" i="11"/>
  <c r="L18" i="11"/>
  <c r="F19" i="11"/>
  <c r="L19" i="11"/>
  <c r="F20" i="11"/>
  <c r="L20" i="11"/>
  <c r="F21" i="11"/>
  <c r="L21" i="11"/>
  <c r="F22" i="11"/>
  <c r="L22" i="11"/>
  <c r="F23" i="11"/>
  <c r="L23" i="11"/>
  <c r="F24" i="11"/>
  <c r="L24" i="11"/>
  <c r="F25" i="11"/>
  <c r="L25" i="11"/>
  <c r="L27" i="11"/>
  <c r="L29" i="11"/>
  <c r="G2" i="11"/>
  <c r="M2" i="11"/>
  <c r="G3" i="11"/>
  <c r="M3" i="11"/>
  <c r="G4" i="11"/>
  <c r="M4" i="11"/>
  <c r="G5" i="11"/>
  <c r="M5" i="11"/>
  <c r="G6" i="11"/>
  <c r="M6" i="11"/>
  <c r="G7" i="11"/>
  <c r="M7" i="11"/>
  <c r="G8" i="11"/>
  <c r="M8" i="11"/>
  <c r="G9" i="11"/>
  <c r="M9" i="11"/>
  <c r="G10" i="11"/>
  <c r="M10" i="11"/>
  <c r="G11" i="11"/>
  <c r="M11" i="11"/>
  <c r="G12" i="11"/>
  <c r="M12" i="11"/>
  <c r="G13" i="11"/>
  <c r="M13" i="11"/>
  <c r="G14" i="11"/>
  <c r="M14" i="11"/>
  <c r="G15" i="11"/>
  <c r="M15" i="11"/>
  <c r="G16" i="11"/>
  <c r="M16" i="11"/>
  <c r="G17" i="11"/>
  <c r="M17" i="11"/>
  <c r="G18" i="11"/>
  <c r="M18" i="11"/>
  <c r="G19" i="11"/>
  <c r="M19" i="11"/>
  <c r="G20" i="11"/>
  <c r="M20" i="11"/>
  <c r="G21" i="11"/>
  <c r="M21" i="11"/>
  <c r="G22" i="11"/>
  <c r="M22" i="11"/>
  <c r="G23" i="11"/>
  <c r="M23" i="11"/>
  <c r="G24" i="11"/>
  <c r="M24" i="11"/>
  <c r="G25" i="11"/>
  <c r="M25" i="11"/>
  <c r="M27" i="11"/>
  <c r="M29" i="11"/>
  <c r="D31" i="11"/>
  <c r="M30" i="11"/>
  <c r="L30" i="11"/>
  <c r="K30" i="11"/>
  <c r="O29" i="11"/>
  <c r="I2" i="11"/>
  <c r="O2" i="11"/>
  <c r="I3" i="11"/>
  <c r="O3" i="11"/>
  <c r="I4" i="11"/>
  <c r="O4" i="11"/>
  <c r="I5" i="11"/>
  <c r="O5" i="11"/>
  <c r="I6" i="11"/>
  <c r="O6" i="11"/>
  <c r="I7" i="11"/>
  <c r="O7" i="11"/>
  <c r="I8" i="11"/>
  <c r="O8" i="11"/>
  <c r="I9" i="11"/>
  <c r="O9" i="11"/>
  <c r="I10" i="11"/>
  <c r="O10" i="11"/>
  <c r="I11" i="11"/>
  <c r="O11" i="11"/>
  <c r="I12" i="11"/>
  <c r="O12" i="11"/>
  <c r="I13" i="11"/>
  <c r="O13" i="11"/>
  <c r="I14" i="11"/>
  <c r="O14" i="11"/>
  <c r="I15" i="11"/>
  <c r="O15" i="11"/>
  <c r="I16" i="11"/>
  <c r="O16" i="11"/>
  <c r="I17" i="11"/>
  <c r="O17" i="11"/>
  <c r="I18" i="11"/>
  <c r="O18" i="11"/>
  <c r="I19" i="11"/>
  <c r="O19" i="11"/>
  <c r="I20" i="11"/>
  <c r="O20" i="11"/>
  <c r="I21" i="11"/>
  <c r="O21" i="11"/>
  <c r="I22" i="11"/>
  <c r="O22" i="11"/>
  <c r="I23" i="11"/>
  <c r="O23" i="11"/>
  <c r="I24" i="11"/>
  <c r="O24" i="11"/>
  <c r="I25" i="11"/>
  <c r="O25" i="11"/>
  <c r="C29" i="11"/>
  <c r="L28" i="11"/>
  <c r="K28" i="11"/>
  <c r="D28" i="11"/>
  <c r="H2" i="11"/>
  <c r="N2" i="11"/>
  <c r="H3" i="11"/>
  <c r="N3" i="11"/>
  <c r="H4" i="11"/>
  <c r="N4" i="11"/>
  <c r="H5" i="11"/>
  <c r="N5" i="11"/>
  <c r="H6" i="11"/>
  <c r="N6" i="11"/>
  <c r="H7" i="11"/>
  <c r="N7" i="11"/>
  <c r="H8" i="11"/>
  <c r="N8" i="11"/>
  <c r="H9" i="11"/>
  <c r="N9" i="11"/>
  <c r="H10" i="11"/>
  <c r="N10" i="11"/>
  <c r="H11" i="11"/>
  <c r="N11" i="11"/>
  <c r="H12" i="11"/>
  <c r="N12" i="11"/>
  <c r="H13" i="11"/>
  <c r="N13" i="11"/>
  <c r="H14" i="11"/>
  <c r="N14" i="11"/>
  <c r="H15" i="11"/>
  <c r="N15" i="11"/>
  <c r="H16" i="11"/>
  <c r="N16" i="11"/>
  <c r="H17" i="11"/>
  <c r="N17" i="11"/>
  <c r="H18" i="11"/>
  <c r="N18" i="11"/>
  <c r="H19" i="11"/>
  <c r="N19" i="11"/>
  <c r="H20" i="11"/>
  <c r="N20" i="11"/>
  <c r="H21" i="11"/>
  <c r="N21" i="11"/>
  <c r="H22" i="11"/>
  <c r="N22" i="11"/>
  <c r="H23" i="11"/>
  <c r="N23" i="11"/>
  <c r="H24" i="11"/>
  <c r="N24" i="11"/>
  <c r="H25" i="11"/>
  <c r="N25" i="11"/>
  <c r="N27" i="11"/>
  <c r="J2" i="10"/>
  <c r="P2" i="10"/>
  <c r="J3" i="10"/>
  <c r="P3" i="10"/>
  <c r="J4" i="10"/>
  <c r="P4" i="10"/>
  <c r="J5" i="10"/>
  <c r="P5" i="10"/>
  <c r="J6" i="10"/>
  <c r="P6" i="10"/>
  <c r="J7" i="10"/>
  <c r="P7" i="10"/>
  <c r="J8" i="10"/>
  <c r="P8" i="10"/>
  <c r="J9" i="10"/>
  <c r="P9" i="10"/>
  <c r="J10" i="10"/>
  <c r="P10" i="10"/>
  <c r="J11" i="10"/>
  <c r="P11" i="10"/>
  <c r="J12" i="10"/>
  <c r="P12" i="10"/>
  <c r="J13" i="10"/>
  <c r="P13" i="10"/>
  <c r="J14" i="10"/>
  <c r="P14" i="10"/>
  <c r="J15" i="10"/>
  <c r="P15" i="10"/>
  <c r="J16" i="10"/>
  <c r="P16" i="10"/>
  <c r="J17" i="10"/>
  <c r="P17" i="10"/>
  <c r="J18" i="10"/>
  <c r="P18" i="10"/>
  <c r="J19" i="10"/>
  <c r="P19" i="10"/>
  <c r="J20" i="10"/>
  <c r="P20" i="10"/>
  <c r="J21" i="10"/>
  <c r="P21" i="10"/>
  <c r="J22" i="10"/>
  <c r="P22" i="10"/>
  <c r="J23" i="10"/>
  <c r="P23" i="10"/>
  <c r="J24" i="10"/>
  <c r="P24" i="10"/>
  <c r="J25" i="10"/>
  <c r="P25" i="10"/>
  <c r="D29" i="10"/>
  <c r="B31" i="10"/>
  <c r="E2" i="10"/>
  <c r="K2" i="10"/>
  <c r="E3" i="10"/>
  <c r="K3" i="10"/>
  <c r="E4" i="10"/>
  <c r="K4" i="10"/>
  <c r="E5" i="10"/>
  <c r="K5" i="10"/>
  <c r="E6" i="10"/>
  <c r="K6" i="10"/>
  <c r="E7" i="10"/>
  <c r="K7" i="10"/>
  <c r="E8" i="10"/>
  <c r="K8" i="10"/>
  <c r="E9" i="10"/>
  <c r="K9" i="10"/>
  <c r="E10" i="10"/>
  <c r="K10" i="10"/>
  <c r="E11" i="10"/>
  <c r="K11" i="10"/>
  <c r="E12" i="10"/>
  <c r="K12" i="10"/>
  <c r="E13" i="10"/>
  <c r="K13" i="10"/>
  <c r="E14" i="10"/>
  <c r="K14" i="10"/>
  <c r="E15" i="10"/>
  <c r="K15" i="10"/>
  <c r="E16" i="10"/>
  <c r="K16" i="10"/>
  <c r="E17" i="10"/>
  <c r="K17" i="10"/>
  <c r="E18" i="10"/>
  <c r="K18" i="10"/>
  <c r="E19" i="10"/>
  <c r="K19" i="10"/>
  <c r="E20" i="10"/>
  <c r="K20" i="10"/>
  <c r="E21" i="10"/>
  <c r="K21" i="10"/>
  <c r="E22" i="10"/>
  <c r="K22" i="10"/>
  <c r="E23" i="10"/>
  <c r="K23" i="10"/>
  <c r="E24" i="10"/>
  <c r="K24" i="10"/>
  <c r="E25" i="10"/>
  <c r="K25" i="10"/>
  <c r="K27" i="10"/>
  <c r="K29" i="10"/>
  <c r="F2" i="10"/>
  <c r="L2" i="10"/>
  <c r="F3" i="10"/>
  <c r="L3" i="10"/>
  <c r="F4" i="10"/>
  <c r="L4" i="10"/>
  <c r="F5" i="10"/>
  <c r="L5" i="10"/>
  <c r="F6" i="10"/>
  <c r="L6" i="10"/>
  <c r="F7" i="10"/>
  <c r="L7" i="10"/>
  <c r="F8" i="10"/>
  <c r="L8" i="10"/>
  <c r="F9" i="10"/>
  <c r="L9" i="10"/>
  <c r="F10" i="10"/>
  <c r="L10" i="10"/>
  <c r="F11" i="10"/>
  <c r="L11" i="10"/>
  <c r="F12" i="10"/>
  <c r="L12" i="10"/>
  <c r="F13" i="10"/>
  <c r="L13" i="10"/>
  <c r="F14" i="10"/>
  <c r="L14" i="10"/>
  <c r="F15" i="10"/>
  <c r="L15" i="10"/>
  <c r="F16" i="10"/>
  <c r="L16" i="10"/>
  <c r="F17" i="10"/>
  <c r="L17" i="10"/>
  <c r="F18" i="10"/>
  <c r="L18" i="10"/>
  <c r="F19" i="10"/>
  <c r="L19" i="10"/>
  <c r="F20" i="10"/>
  <c r="L20" i="10"/>
  <c r="F21" i="10"/>
  <c r="L21" i="10"/>
  <c r="F22" i="10"/>
  <c r="L22" i="10"/>
  <c r="F23" i="10"/>
  <c r="L23" i="10"/>
  <c r="F24" i="10"/>
  <c r="L24" i="10"/>
  <c r="F25" i="10"/>
  <c r="L25" i="10"/>
  <c r="L27" i="10"/>
  <c r="L29" i="10"/>
  <c r="G2" i="10"/>
  <c r="M2" i="10"/>
  <c r="G3" i="10"/>
  <c r="M3" i="10"/>
  <c r="G4" i="10"/>
  <c r="M4" i="10"/>
  <c r="G5" i="10"/>
  <c r="M5" i="10"/>
  <c r="G6" i="10"/>
  <c r="M6" i="10"/>
  <c r="G7" i="10"/>
  <c r="M7" i="10"/>
  <c r="G8" i="10"/>
  <c r="M8" i="10"/>
  <c r="G9" i="10"/>
  <c r="M9" i="10"/>
  <c r="G10" i="10"/>
  <c r="M10" i="10"/>
  <c r="G11" i="10"/>
  <c r="M11" i="10"/>
  <c r="G12" i="10"/>
  <c r="M12" i="10"/>
  <c r="G13" i="10"/>
  <c r="M13" i="10"/>
  <c r="G14" i="10"/>
  <c r="M14" i="10"/>
  <c r="G15" i="10"/>
  <c r="M15" i="10"/>
  <c r="G16" i="10"/>
  <c r="M16" i="10"/>
  <c r="G17" i="10"/>
  <c r="M17" i="10"/>
  <c r="G18" i="10"/>
  <c r="M18" i="10"/>
  <c r="G19" i="10"/>
  <c r="M19" i="10"/>
  <c r="G20" i="10"/>
  <c r="M20" i="10"/>
  <c r="G21" i="10"/>
  <c r="M21" i="10"/>
  <c r="G22" i="10"/>
  <c r="M22" i="10"/>
  <c r="G23" i="10"/>
  <c r="M23" i="10"/>
  <c r="G24" i="10"/>
  <c r="M24" i="10"/>
  <c r="G25" i="10"/>
  <c r="M25" i="10"/>
  <c r="M27" i="10"/>
  <c r="M29" i="10"/>
  <c r="D31" i="10"/>
  <c r="M30" i="10"/>
  <c r="L30" i="10"/>
  <c r="K30" i="10"/>
  <c r="O29" i="10"/>
  <c r="I2" i="10"/>
  <c r="O2" i="10"/>
  <c r="I3" i="10"/>
  <c r="O3" i="10"/>
  <c r="I4" i="10"/>
  <c r="O4" i="10"/>
  <c r="I5" i="10"/>
  <c r="O5" i="10"/>
  <c r="I6" i="10"/>
  <c r="O6" i="10"/>
  <c r="I7" i="10"/>
  <c r="O7" i="10"/>
  <c r="I8" i="10"/>
  <c r="O8" i="10"/>
  <c r="I9" i="10"/>
  <c r="O9" i="10"/>
  <c r="I10" i="10"/>
  <c r="O10" i="10"/>
  <c r="I11" i="10"/>
  <c r="O11" i="10"/>
  <c r="I12" i="10"/>
  <c r="O12" i="10"/>
  <c r="I13" i="10"/>
  <c r="O13" i="10"/>
  <c r="I14" i="10"/>
  <c r="O14" i="10"/>
  <c r="I15" i="10"/>
  <c r="O15" i="10"/>
  <c r="I16" i="10"/>
  <c r="O16" i="10"/>
  <c r="I17" i="10"/>
  <c r="O17" i="10"/>
  <c r="I18" i="10"/>
  <c r="O18" i="10"/>
  <c r="I19" i="10"/>
  <c r="O19" i="10"/>
  <c r="I20" i="10"/>
  <c r="O20" i="10"/>
  <c r="I21" i="10"/>
  <c r="O21" i="10"/>
  <c r="I22" i="10"/>
  <c r="O22" i="10"/>
  <c r="I23" i="10"/>
  <c r="O23" i="10"/>
  <c r="I24" i="10"/>
  <c r="O24" i="10"/>
  <c r="I25" i="10"/>
  <c r="O25" i="10"/>
  <c r="C29" i="10"/>
  <c r="L28" i="10"/>
  <c r="K28" i="10"/>
  <c r="D28" i="10"/>
  <c r="H2" i="10"/>
  <c r="N2" i="10"/>
  <c r="H3" i="10"/>
  <c r="N3" i="10"/>
  <c r="H4" i="10"/>
  <c r="N4" i="10"/>
  <c r="H5" i="10"/>
  <c r="N5" i="10"/>
  <c r="H6" i="10"/>
  <c r="N6" i="10"/>
  <c r="H7" i="10"/>
  <c r="N7" i="10"/>
  <c r="H8" i="10"/>
  <c r="N8" i="10"/>
  <c r="H9" i="10"/>
  <c r="N9" i="10"/>
  <c r="H10" i="10"/>
  <c r="N10" i="10"/>
  <c r="H11" i="10"/>
  <c r="N11" i="10"/>
  <c r="H12" i="10"/>
  <c r="N12" i="10"/>
  <c r="H13" i="10"/>
  <c r="N13" i="10"/>
  <c r="H14" i="10"/>
  <c r="N14" i="10"/>
  <c r="H15" i="10"/>
  <c r="N15" i="10"/>
  <c r="H16" i="10"/>
  <c r="N16" i="10"/>
  <c r="H17" i="10"/>
  <c r="N17" i="10"/>
  <c r="H18" i="10"/>
  <c r="N18" i="10"/>
  <c r="H19" i="10"/>
  <c r="N19" i="10"/>
  <c r="H20" i="10"/>
  <c r="N20" i="10"/>
  <c r="H21" i="10"/>
  <c r="N21" i="10"/>
  <c r="H22" i="10"/>
  <c r="N22" i="10"/>
  <c r="H23" i="10"/>
  <c r="N23" i="10"/>
  <c r="H24" i="10"/>
  <c r="N24" i="10"/>
  <c r="H25" i="10"/>
  <c r="N25" i="10"/>
  <c r="N27" i="10"/>
  <c r="J2" i="9"/>
  <c r="P2" i="9"/>
  <c r="J3" i="9"/>
  <c r="P3" i="9"/>
  <c r="J4" i="9"/>
  <c r="P4" i="9"/>
  <c r="J5" i="9"/>
  <c r="P5" i="9"/>
  <c r="J6" i="9"/>
  <c r="P6" i="9"/>
  <c r="J7" i="9"/>
  <c r="P7" i="9"/>
  <c r="J8" i="9"/>
  <c r="P8" i="9"/>
  <c r="J9" i="9"/>
  <c r="P9" i="9"/>
  <c r="J10" i="9"/>
  <c r="P10" i="9"/>
  <c r="J11" i="9"/>
  <c r="P11" i="9"/>
  <c r="J12" i="9"/>
  <c r="P12" i="9"/>
  <c r="J13" i="9"/>
  <c r="P13" i="9"/>
  <c r="J14" i="9"/>
  <c r="P14" i="9"/>
  <c r="J15" i="9"/>
  <c r="P15" i="9"/>
  <c r="J16" i="9"/>
  <c r="P16" i="9"/>
  <c r="J17" i="9"/>
  <c r="P17" i="9"/>
  <c r="J18" i="9"/>
  <c r="P18" i="9"/>
  <c r="J19" i="9"/>
  <c r="P19" i="9"/>
  <c r="J20" i="9"/>
  <c r="P20" i="9"/>
  <c r="J21" i="9"/>
  <c r="P21" i="9"/>
  <c r="J22" i="9"/>
  <c r="P22" i="9"/>
  <c r="J23" i="9"/>
  <c r="P23" i="9"/>
  <c r="J24" i="9"/>
  <c r="P24" i="9"/>
  <c r="J25" i="9"/>
  <c r="P25" i="9"/>
  <c r="D29" i="9"/>
  <c r="B31" i="9"/>
  <c r="E2" i="9"/>
  <c r="K2" i="9"/>
  <c r="E3" i="9"/>
  <c r="K3" i="9"/>
  <c r="E4" i="9"/>
  <c r="K4" i="9"/>
  <c r="E5" i="9"/>
  <c r="K5" i="9"/>
  <c r="E6" i="9"/>
  <c r="K6" i="9"/>
  <c r="E7" i="9"/>
  <c r="K7" i="9"/>
  <c r="E8" i="9"/>
  <c r="K8" i="9"/>
  <c r="E9" i="9"/>
  <c r="K9" i="9"/>
  <c r="E10" i="9"/>
  <c r="K10" i="9"/>
  <c r="E11" i="9"/>
  <c r="K11" i="9"/>
  <c r="E12" i="9"/>
  <c r="K12" i="9"/>
  <c r="E13" i="9"/>
  <c r="K13" i="9"/>
  <c r="E14" i="9"/>
  <c r="K14" i="9"/>
  <c r="E15" i="9"/>
  <c r="K15" i="9"/>
  <c r="E16" i="9"/>
  <c r="K16" i="9"/>
  <c r="E17" i="9"/>
  <c r="K17" i="9"/>
  <c r="E18" i="9"/>
  <c r="K18" i="9"/>
  <c r="E19" i="9"/>
  <c r="K19" i="9"/>
  <c r="E20" i="9"/>
  <c r="K20" i="9"/>
  <c r="E21" i="9"/>
  <c r="K21" i="9"/>
  <c r="E22" i="9"/>
  <c r="K22" i="9"/>
  <c r="E23" i="9"/>
  <c r="K23" i="9"/>
  <c r="E24" i="9"/>
  <c r="K24" i="9"/>
  <c r="E25" i="9"/>
  <c r="K25" i="9"/>
  <c r="K27" i="9"/>
  <c r="K29" i="9"/>
  <c r="F2" i="9"/>
  <c r="L2" i="9"/>
  <c r="F3" i="9"/>
  <c r="L3" i="9"/>
  <c r="F4" i="9"/>
  <c r="L4" i="9"/>
  <c r="F5" i="9"/>
  <c r="L5" i="9"/>
  <c r="F6" i="9"/>
  <c r="L6" i="9"/>
  <c r="F7" i="9"/>
  <c r="L7" i="9"/>
  <c r="F8" i="9"/>
  <c r="L8" i="9"/>
  <c r="F9" i="9"/>
  <c r="L9" i="9"/>
  <c r="F10" i="9"/>
  <c r="L10" i="9"/>
  <c r="F11" i="9"/>
  <c r="L11" i="9"/>
  <c r="F12" i="9"/>
  <c r="L12" i="9"/>
  <c r="F13" i="9"/>
  <c r="L13" i="9"/>
  <c r="F14" i="9"/>
  <c r="L14" i="9"/>
  <c r="F15" i="9"/>
  <c r="L15" i="9"/>
  <c r="F16" i="9"/>
  <c r="L16" i="9"/>
  <c r="F17" i="9"/>
  <c r="L17" i="9"/>
  <c r="F18" i="9"/>
  <c r="L18" i="9"/>
  <c r="F19" i="9"/>
  <c r="L19" i="9"/>
  <c r="F20" i="9"/>
  <c r="L20" i="9"/>
  <c r="F21" i="9"/>
  <c r="L21" i="9"/>
  <c r="F22" i="9"/>
  <c r="L22" i="9"/>
  <c r="F23" i="9"/>
  <c r="L23" i="9"/>
  <c r="F24" i="9"/>
  <c r="L24" i="9"/>
  <c r="F25" i="9"/>
  <c r="L25" i="9"/>
  <c r="L27" i="9"/>
  <c r="L29" i="9"/>
  <c r="G2" i="9"/>
  <c r="M2" i="9"/>
  <c r="G3" i="9"/>
  <c r="M3" i="9"/>
  <c r="G4" i="9"/>
  <c r="M4" i="9"/>
  <c r="G5" i="9"/>
  <c r="M5" i="9"/>
  <c r="G6" i="9"/>
  <c r="M6" i="9"/>
  <c r="G7" i="9"/>
  <c r="M7" i="9"/>
  <c r="G8" i="9"/>
  <c r="M8" i="9"/>
  <c r="G9" i="9"/>
  <c r="M9" i="9"/>
  <c r="G10" i="9"/>
  <c r="M10" i="9"/>
  <c r="G11" i="9"/>
  <c r="M11" i="9"/>
  <c r="G12" i="9"/>
  <c r="M12" i="9"/>
  <c r="G13" i="9"/>
  <c r="M13" i="9"/>
  <c r="G14" i="9"/>
  <c r="M14" i="9"/>
  <c r="G15" i="9"/>
  <c r="M15" i="9"/>
  <c r="G16" i="9"/>
  <c r="M16" i="9"/>
  <c r="G17" i="9"/>
  <c r="M17" i="9"/>
  <c r="G18" i="9"/>
  <c r="M18" i="9"/>
  <c r="G19" i="9"/>
  <c r="M19" i="9"/>
  <c r="G20" i="9"/>
  <c r="M20" i="9"/>
  <c r="G21" i="9"/>
  <c r="M21" i="9"/>
  <c r="G22" i="9"/>
  <c r="M22" i="9"/>
  <c r="G23" i="9"/>
  <c r="M23" i="9"/>
  <c r="G24" i="9"/>
  <c r="M24" i="9"/>
  <c r="G25" i="9"/>
  <c r="M25" i="9"/>
  <c r="M27" i="9"/>
  <c r="M29" i="9"/>
  <c r="D31" i="9"/>
  <c r="M30" i="9"/>
  <c r="L30" i="9"/>
  <c r="K30" i="9"/>
  <c r="O29" i="9"/>
  <c r="I2" i="9"/>
  <c r="O2" i="9"/>
  <c r="I3" i="9"/>
  <c r="O3" i="9"/>
  <c r="I4" i="9"/>
  <c r="O4" i="9"/>
  <c r="I5" i="9"/>
  <c r="O5" i="9"/>
  <c r="I6" i="9"/>
  <c r="O6" i="9"/>
  <c r="I7" i="9"/>
  <c r="O7" i="9"/>
  <c r="I8" i="9"/>
  <c r="O8" i="9"/>
  <c r="I9" i="9"/>
  <c r="O9" i="9"/>
  <c r="I10" i="9"/>
  <c r="O10" i="9"/>
  <c r="I11" i="9"/>
  <c r="O11" i="9"/>
  <c r="I12" i="9"/>
  <c r="O12" i="9"/>
  <c r="I13" i="9"/>
  <c r="O13" i="9"/>
  <c r="I14" i="9"/>
  <c r="O14" i="9"/>
  <c r="I15" i="9"/>
  <c r="O15" i="9"/>
  <c r="I16" i="9"/>
  <c r="O16" i="9"/>
  <c r="I17" i="9"/>
  <c r="O17" i="9"/>
  <c r="I18" i="9"/>
  <c r="O18" i="9"/>
  <c r="I19" i="9"/>
  <c r="O19" i="9"/>
  <c r="I20" i="9"/>
  <c r="O20" i="9"/>
  <c r="I21" i="9"/>
  <c r="O21" i="9"/>
  <c r="I22" i="9"/>
  <c r="O22" i="9"/>
  <c r="I23" i="9"/>
  <c r="O23" i="9"/>
  <c r="I24" i="9"/>
  <c r="O24" i="9"/>
  <c r="I25" i="9"/>
  <c r="O25" i="9"/>
  <c r="C29" i="9"/>
  <c r="L28" i="9"/>
  <c r="K28" i="9"/>
  <c r="D28" i="9"/>
  <c r="H2" i="9"/>
  <c r="N2" i="9"/>
  <c r="H3" i="9"/>
  <c r="N3" i="9"/>
  <c r="H4" i="9"/>
  <c r="N4" i="9"/>
  <c r="H5" i="9"/>
  <c r="N5" i="9"/>
  <c r="H6" i="9"/>
  <c r="N6" i="9"/>
  <c r="H7" i="9"/>
  <c r="N7" i="9"/>
  <c r="H8" i="9"/>
  <c r="N8" i="9"/>
  <c r="H9" i="9"/>
  <c r="N9" i="9"/>
  <c r="H10" i="9"/>
  <c r="N10" i="9"/>
  <c r="H11" i="9"/>
  <c r="N11" i="9"/>
  <c r="H12" i="9"/>
  <c r="N12" i="9"/>
  <c r="H13" i="9"/>
  <c r="N13" i="9"/>
  <c r="H14" i="9"/>
  <c r="N14" i="9"/>
  <c r="H15" i="9"/>
  <c r="N15" i="9"/>
  <c r="H16" i="9"/>
  <c r="N16" i="9"/>
  <c r="H17" i="9"/>
  <c r="N17" i="9"/>
  <c r="H18" i="9"/>
  <c r="N18" i="9"/>
  <c r="H19" i="9"/>
  <c r="N19" i="9"/>
  <c r="H20" i="9"/>
  <c r="N20" i="9"/>
  <c r="H21" i="9"/>
  <c r="N21" i="9"/>
  <c r="H22" i="9"/>
  <c r="N22" i="9"/>
  <c r="H23" i="9"/>
  <c r="N23" i="9"/>
  <c r="H24" i="9"/>
  <c r="N24" i="9"/>
  <c r="H25" i="9"/>
  <c r="N25" i="9"/>
  <c r="N27" i="9"/>
  <c r="J2" i="8"/>
  <c r="P2" i="8"/>
  <c r="J3" i="8"/>
  <c r="P3" i="8"/>
  <c r="J4" i="8"/>
  <c r="P4" i="8"/>
  <c r="J5" i="8"/>
  <c r="P5" i="8"/>
  <c r="J6" i="8"/>
  <c r="P6" i="8"/>
  <c r="J7" i="8"/>
  <c r="P7" i="8"/>
  <c r="J8" i="8"/>
  <c r="P8" i="8"/>
  <c r="J9" i="8"/>
  <c r="P9" i="8"/>
  <c r="J10" i="8"/>
  <c r="P10" i="8"/>
  <c r="J11" i="8"/>
  <c r="P11" i="8"/>
  <c r="J12" i="8"/>
  <c r="P12" i="8"/>
  <c r="J13" i="8"/>
  <c r="P13" i="8"/>
  <c r="J14" i="8"/>
  <c r="P14" i="8"/>
  <c r="J15" i="8"/>
  <c r="P15" i="8"/>
  <c r="J16" i="8"/>
  <c r="P16" i="8"/>
  <c r="J17" i="8"/>
  <c r="P17" i="8"/>
  <c r="J18" i="8"/>
  <c r="P18" i="8"/>
  <c r="J19" i="8"/>
  <c r="P19" i="8"/>
  <c r="J20" i="8"/>
  <c r="P20" i="8"/>
  <c r="J21" i="8"/>
  <c r="P21" i="8"/>
  <c r="J22" i="8"/>
  <c r="P22" i="8"/>
  <c r="J23" i="8"/>
  <c r="P23" i="8"/>
  <c r="J24" i="8"/>
  <c r="P24" i="8"/>
  <c r="J25" i="8"/>
  <c r="P25" i="8"/>
  <c r="D29" i="8"/>
  <c r="B31" i="8"/>
  <c r="E2" i="8"/>
  <c r="K2" i="8"/>
  <c r="E3" i="8"/>
  <c r="K3" i="8"/>
  <c r="E4" i="8"/>
  <c r="K4" i="8"/>
  <c r="E5" i="8"/>
  <c r="K5" i="8"/>
  <c r="E6" i="8"/>
  <c r="K6" i="8"/>
  <c r="E7" i="8"/>
  <c r="K7" i="8"/>
  <c r="E8" i="8"/>
  <c r="K8" i="8"/>
  <c r="E9" i="8"/>
  <c r="K9" i="8"/>
  <c r="E10" i="8"/>
  <c r="K10" i="8"/>
  <c r="E11" i="8"/>
  <c r="K11" i="8"/>
  <c r="E12" i="8"/>
  <c r="K12" i="8"/>
  <c r="E13" i="8"/>
  <c r="K13" i="8"/>
  <c r="E14" i="8"/>
  <c r="K14" i="8"/>
  <c r="E15" i="8"/>
  <c r="K15" i="8"/>
  <c r="E16" i="8"/>
  <c r="K16" i="8"/>
  <c r="E17" i="8"/>
  <c r="K17" i="8"/>
  <c r="E18" i="8"/>
  <c r="K18" i="8"/>
  <c r="E19" i="8"/>
  <c r="K19" i="8"/>
  <c r="E20" i="8"/>
  <c r="K20" i="8"/>
  <c r="E21" i="8"/>
  <c r="K21" i="8"/>
  <c r="E22" i="8"/>
  <c r="K22" i="8"/>
  <c r="E23" i="8"/>
  <c r="K23" i="8"/>
  <c r="E24" i="8"/>
  <c r="K24" i="8"/>
  <c r="E25" i="8"/>
  <c r="K25" i="8"/>
  <c r="K27" i="8"/>
  <c r="K29" i="8"/>
  <c r="F2" i="8"/>
  <c r="L2" i="8"/>
  <c r="F3" i="8"/>
  <c r="L3" i="8"/>
  <c r="F4" i="8"/>
  <c r="L4" i="8"/>
  <c r="F5" i="8"/>
  <c r="L5" i="8"/>
  <c r="F6" i="8"/>
  <c r="L6" i="8"/>
  <c r="F7" i="8"/>
  <c r="L7" i="8"/>
  <c r="F8" i="8"/>
  <c r="L8" i="8"/>
  <c r="F9" i="8"/>
  <c r="L9" i="8"/>
  <c r="F10" i="8"/>
  <c r="L10" i="8"/>
  <c r="F11" i="8"/>
  <c r="L11" i="8"/>
  <c r="F12" i="8"/>
  <c r="L12" i="8"/>
  <c r="F13" i="8"/>
  <c r="L13" i="8"/>
  <c r="F14" i="8"/>
  <c r="L14" i="8"/>
  <c r="F15" i="8"/>
  <c r="L15" i="8"/>
  <c r="F16" i="8"/>
  <c r="L16" i="8"/>
  <c r="F17" i="8"/>
  <c r="L17" i="8"/>
  <c r="F18" i="8"/>
  <c r="L18" i="8"/>
  <c r="F19" i="8"/>
  <c r="L19" i="8"/>
  <c r="F20" i="8"/>
  <c r="L20" i="8"/>
  <c r="F21" i="8"/>
  <c r="L21" i="8"/>
  <c r="F22" i="8"/>
  <c r="L22" i="8"/>
  <c r="F23" i="8"/>
  <c r="L23" i="8"/>
  <c r="F24" i="8"/>
  <c r="L24" i="8"/>
  <c r="F25" i="8"/>
  <c r="L25" i="8"/>
  <c r="L27" i="8"/>
  <c r="L29" i="8"/>
  <c r="G2" i="8"/>
  <c r="M2" i="8"/>
  <c r="G3" i="8"/>
  <c r="M3" i="8"/>
  <c r="G4" i="8"/>
  <c r="M4" i="8"/>
  <c r="G5" i="8"/>
  <c r="M5" i="8"/>
  <c r="G6" i="8"/>
  <c r="M6" i="8"/>
  <c r="G7" i="8"/>
  <c r="M7" i="8"/>
  <c r="G8" i="8"/>
  <c r="M8" i="8"/>
  <c r="G9" i="8"/>
  <c r="M9" i="8"/>
  <c r="G10" i="8"/>
  <c r="M10" i="8"/>
  <c r="G11" i="8"/>
  <c r="M11" i="8"/>
  <c r="G12" i="8"/>
  <c r="M12" i="8"/>
  <c r="G13" i="8"/>
  <c r="M13" i="8"/>
  <c r="G14" i="8"/>
  <c r="M14" i="8"/>
  <c r="G15" i="8"/>
  <c r="M15" i="8"/>
  <c r="G16" i="8"/>
  <c r="M16" i="8"/>
  <c r="G17" i="8"/>
  <c r="M17" i="8"/>
  <c r="G18" i="8"/>
  <c r="M18" i="8"/>
  <c r="G19" i="8"/>
  <c r="M19" i="8"/>
  <c r="G20" i="8"/>
  <c r="M20" i="8"/>
  <c r="G21" i="8"/>
  <c r="M21" i="8"/>
  <c r="G22" i="8"/>
  <c r="M22" i="8"/>
  <c r="G23" i="8"/>
  <c r="M23" i="8"/>
  <c r="G24" i="8"/>
  <c r="M24" i="8"/>
  <c r="G25" i="8"/>
  <c r="M25" i="8"/>
  <c r="M27" i="8"/>
  <c r="M29" i="8"/>
  <c r="D31" i="8"/>
  <c r="M30" i="8"/>
  <c r="L30" i="8"/>
  <c r="K30" i="8"/>
  <c r="O29" i="8"/>
  <c r="I2" i="8"/>
  <c r="O2" i="8"/>
  <c r="I3" i="8"/>
  <c r="O3" i="8"/>
  <c r="I4" i="8"/>
  <c r="O4" i="8"/>
  <c r="I5" i="8"/>
  <c r="O5" i="8"/>
  <c r="I6" i="8"/>
  <c r="O6" i="8"/>
  <c r="I7" i="8"/>
  <c r="O7" i="8"/>
  <c r="I8" i="8"/>
  <c r="O8" i="8"/>
  <c r="I9" i="8"/>
  <c r="O9" i="8"/>
  <c r="I10" i="8"/>
  <c r="O10" i="8"/>
  <c r="I11" i="8"/>
  <c r="O11" i="8"/>
  <c r="I12" i="8"/>
  <c r="O12" i="8"/>
  <c r="I13" i="8"/>
  <c r="O13" i="8"/>
  <c r="I14" i="8"/>
  <c r="O14" i="8"/>
  <c r="I15" i="8"/>
  <c r="O15" i="8"/>
  <c r="I16" i="8"/>
  <c r="O16" i="8"/>
  <c r="I17" i="8"/>
  <c r="O17" i="8"/>
  <c r="I18" i="8"/>
  <c r="O18" i="8"/>
  <c r="I19" i="8"/>
  <c r="O19" i="8"/>
  <c r="I20" i="8"/>
  <c r="O20" i="8"/>
  <c r="I21" i="8"/>
  <c r="O21" i="8"/>
  <c r="I22" i="8"/>
  <c r="O22" i="8"/>
  <c r="I23" i="8"/>
  <c r="O23" i="8"/>
  <c r="I24" i="8"/>
  <c r="O24" i="8"/>
  <c r="I25" i="8"/>
  <c r="O25" i="8"/>
  <c r="C29" i="8"/>
  <c r="L28" i="8"/>
  <c r="K28" i="8"/>
  <c r="D28" i="8"/>
  <c r="H2" i="8"/>
  <c r="N2" i="8"/>
  <c r="H3" i="8"/>
  <c r="N3" i="8"/>
  <c r="H4" i="8"/>
  <c r="N4" i="8"/>
  <c r="H5" i="8"/>
  <c r="N5" i="8"/>
  <c r="H6" i="8"/>
  <c r="N6" i="8"/>
  <c r="H7" i="8"/>
  <c r="N7" i="8"/>
  <c r="H8" i="8"/>
  <c r="N8" i="8"/>
  <c r="H9" i="8"/>
  <c r="N9" i="8"/>
  <c r="H10" i="8"/>
  <c r="N10" i="8"/>
  <c r="H11" i="8"/>
  <c r="N11" i="8"/>
  <c r="H12" i="8"/>
  <c r="N12" i="8"/>
  <c r="H13" i="8"/>
  <c r="N13" i="8"/>
  <c r="H14" i="8"/>
  <c r="N14" i="8"/>
  <c r="H15" i="8"/>
  <c r="N15" i="8"/>
  <c r="H16" i="8"/>
  <c r="N16" i="8"/>
  <c r="H17" i="8"/>
  <c r="N17" i="8"/>
  <c r="H18" i="8"/>
  <c r="N18" i="8"/>
  <c r="H19" i="8"/>
  <c r="N19" i="8"/>
  <c r="H20" i="8"/>
  <c r="N20" i="8"/>
  <c r="H21" i="8"/>
  <c r="N21" i="8"/>
  <c r="H22" i="8"/>
  <c r="N22" i="8"/>
  <c r="H23" i="8"/>
  <c r="N23" i="8"/>
  <c r="H24" i="8"/>
  <c r="N24" i="8"/>
  <c r="H25" i="8"/>
  <c r="N25" i="8"/>
  <c r="N27" i="8"/>
  <c r="E12" i="1"/>
  <c r="F12" i="1"/>
  <c r="G12" i="1"/>
  <c r="H12" i="1"/>
  <c r="I12" i="1"/>
  <c r="J12" i="1"/>
  <c r="E14" i="1"/>
  <c r="F14" i="1"/>
  <c r="G14" i="1"/>
  <c r="H14" i="1"/>
  <c r="I14" i="1"/>
  <c r="J14" i="1"/>
  <c r="E15" i="1"/>
  <c r="F15" i="1"/>
  <c r="G15" i="1"/>
  <c r="H15" i="1"/>
  <c r="I15" i="1"/>
  <c r="J15" i="1"/>
  <c r="E16" i="1"/>
  <c r="F16" i="1"/>
  <c r="G16" i="1"/>
  <c r="H16" i="1"/>
  <c r="I16" i="1"/>
  <c r="J16" i="1"/>
  <c r="E17" i="1"/>
  <c r="F17" i="1"/>
  <c r="G17" i="1"/>
  <c r="H17" i="1"/>
  <c r="I17" i="1"/>
  <c r="J17" i="1"/>
  <c r="E18" i="1"/>
  <c r="F18" i="1"/>
  <c r="G18" i="1"/>
  <c r="H18" i="1"/>
  <c r="I18" i="1"/>
  <c r="J18" i="1"/>
  <c r="E19" i="1"/>
  <c r="F19" i="1"/>
  <c r="G19" i="1"/>
  <c r="H19" i="1"/>
  <c r="I19" i="1"/>
  <c r="J19" i="1"/>
  <c r="E20" i="1"/>
  <c r="F20" i="1"/>
  <c r="G20" i="1"/>
  <c r="H20" i="1"/>
  <c r="I20" i="1"/>
  <c r="J20" i="1"/>
  <c r="E21" i="1"/>
  <c r="F21" i="1"/>
  <c r="G21" i="1"/>
  <c r="H21" i="1"/>
  <c r="I21" i="1"/>
  <c r="J21" i="1"/>
  <c r="E22" i="1"/>
  <c r="F22" i="1"/>
  <c r="G22" i="1"/>
  <c r="H22" i="1"/>
  <c r="I22" i="1"/>
  <c r="J22" i="1"/>
  <c r="E23" i="1"/>
  <c r="F23" i="1"/>
  <c r="G23" i="1"/>
  <c r="H23" i="1"/>
  <c r="I23" i="1"/>
  <c r="J23" i="1"/>
  <c r="E24" i="1"/>
  <c r="F24" i="1"/>
  <c r="G24" i="1"/>
  <c r="H24" i="1"/>
  <c r="I24" i="1"/>
  <c r="J24" i="1"/>
  <c r="E25" i="1"/>
  <c r="F25" i="1"/>
  <c r="G25" i="1"/>
  <c r="H25" i="1"/>
  <c r="I25" i="1"/>
  <c r="J25" i="1"/>
  <c r="J13" i="1"/>
  <c r="I13" i="1"/>
  <c r="H13" i="1"/>
  <c r="G13" i="1"/>
  <c r="F13" i="1"/>
  <c r="E13" i="1"/>
  <c r="E3" i="1"/>
  <c r="F3" i="1"/>
  <c r="G3" i="1"/>
  <c r="H3" i="1"/>
  <c r="I3" i="1"/>
  <c r="J3" i="1"/>
  <c r="E4" i="1"/>
  <c r="F4" i="1"/>
  <c r="G4" i="1"/>
  <c r="H4" i="1"/>
  <c r="I4" i="1"/>
  <c r="J4" i="1"/>
  <c r="E5" i="1"/>
  <c r="F5" i="1"/>
  <c r="G5" i="1"/>
  <c r="H5" i="1"/>
  <c r="I5" i="1"/>
  <c r="J5" i="1"/>
  <c r="E6" i="1"/>
  <c r="F6" i="1"/>
  <c r="G6" i="1"/>
  <c r="H6" i="1"/>
  <c r="I6" i="1"/>
  <c r="J6" i="1"/>
  <c r="E7" i="1"/>
  <c r="F7" i="1"/>
  <c r="G7" i="1"/>
  <c r="H7" i="1"/>
  <c r="I7" i="1"/>
  <c r="J7" i="1"/>
  <c r="E8" i="1"/>
  <c r="F8" i="1"/>
  <c r="G8" i="1"/>
  <c r="H8" i="1"/>
  <c r="I8" i="1"/>
  <c r="J8" i="1"/>
  <c r="E9" i="1"/>
  <c r="F9" i="1"/>
  <c r="G9" i="1"/>
  <c r="H9" i="1"/>
  <c r="I9" i="1"/>
  <c r="J9" i="1"/>
  <c r="E10" i="1"/>
  <c r="F10" i="1"/>
  <c r="G10" i="1"/>
  <c r="H10" i="1"/>
  <c r="I10" i="1"/>
  <c r="J10" i="1"/>
  <c r="E11" i="1"/>
  <c r="F11" i="1"/>
  <c r="G11" i="1"/>
  <c r="H11" i="1"/>
  <c r="I11" i="1"/>
  <c r="J11" i="1"/>
  <c r="J2" i="1"/>
  <c r="I2" i="1"/>
  <c r="H2" i="1"/>
  <c r="G2" i="1"/>
  <c r="F2" i="1"/>
  <c r="E2" i="1"/>
  <c r="L12" i="1"/>
  <c r="L14" i="1"/>
  <c r="L19" i="1"/>
  <c r="L9" i="1"/>
  <c r="L17" i="1"/>
  <c r="L23" i="1"/>
  <c r="L15" i="1"/>
  <c r="L13" i="1"/>
  <c r="L10" i="1"/>
  <c r="L8" i="1"/>
  <c r="L7" i="1"/>
  <c r="L2" i="1"/>
  <c r="L25" i="1"/>
  <c r="L6" i="1"/>
  <c r="L3" i="1"/>
  <c r="L4" i="1"/>
  <c r="L5" i="1"/>
  <c r="L11" i="1"/>
  <c r="L16" i="1"/>
  <c r="L18" i="1"/>
  <c r="L20" i="1"/>
  <c r="L21" i="1"/>
  <c r="L22" i="1"/>
  <c r="L24" i="1"/>
  <c r="L27" i="1"/>
  <c r="L28" i="1"/>
  <c r="K12" i="1"/>
  <c r="K14" i="1"/>
  <c r="K19" i="1"/>
  <c r="K9" i="1"/>
  <c r="K17" i="1"/>
  <c r="K23" i="1"/>
  <c r="K15" i="1"/>
  <c r="K13" i="1"/>
  <c r="K10" i="1"/>
  <c r="K8" i="1"/>
  <c r="K7" i="1"/>
  <c r="K2" i="1"/>
  <c r="K25" i="1"/>
  <c r="K6" i="1"/>
  <c r="K3" i="1"/>
  <c r="K4" i="1"/>
  <c r="K5" i="1"/>
  <c r="K11" i="1"/>
  <c r="K16" i="1"/>
  <c r="K18" i="1"/>
  <c r="K20" i="1"/>
  <c r="K21" i="1"/>
  <c r="K22" i="1"/>
  <c r="K24" i="1"/>
  <c r="K27" i="1"/>
  <c r="K28" i="1"/>
  <c r="L29" i="1"/>
  <c r="M18" i="1"/>
  <c r="M19" i="1"/>
  <c r="M7" i="1"/>
  <c r="M15" i="1"/>
  <c r="M5" i="1"/>
  <c r="M25" i="1"/>
  <c r="M14" i="1"/>
  <c r="M13" i="1"/>
  <c r="M17" i="1"/>
  <c r="M20" i="1"/>
  <c r="M2" i="1"/>
  <c r="M3" i="1"/>
  <c r="M4" i="1"/>
  <c r="M6" i="1"/>
  <c r="M8" i="1"/>
  <c r="M9" i="1"/>
  <c r="M10" i="1"/>
  <c r="M11" i="1"/>
  <c r="M12" i="1"/>
  <c r="M16" i="1"/>
  <c r="M21" i="1"/>
  <c r="M22" i="1"/>
  <c r="M23" i="1"/>
  <c r="M24" i="1"/>
  <c r="M27" i="1"/>
  <c r="M29" i="1"/>
  <c r="K29" i="1"/>
  <c r="O29" i="1"/>
  <c r="P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D29" i="1"/>
  <c r="B31" i="1"/>
  <c r="D31" i="1"/>
  <c r="O21" i="1"/>
  <c r="O22" i="1"/>
  <c r="O23" i="1"/>
  <c r="O24" i="1"/>
  <c r="N21" i="1"/>
  <c r="N22" i="1"/>
  <c r="N23" i="1"/>
  <c r="N24" i="1"/>
  <c r="O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5" i="1"/>
  <c r="C29" i="1"/>
  <c r="D28" i="1"/>
  <c r="L30" i="1"/>
  <c r="M30" i="1"/>
  <c r="K30" i="1"/>
  <c r="N15" i="1"/>
  <c r="N8" i="1"/>
  <c r="N3" i="1"/>
  <c r="N4" i="1"/>
  <c r="N5" i="1"/>
  <c r="N6" i="1"/>
  <c r="N7" i="1"/>
  <c r="N9" i="1"/>
  <c r="N10" i="1"/>
  <c r="N11" i="1"/>
  <c r="N12" i="1"/>
  <c r="N13" i="1"/>
  <c r="N14" i="1"/>
  <c r="N16" i="1"/>
  <c r="N17" i="1"/>
  <c r="N18" i="1"/>
  <c r="N19" i="1"/>
  <c r="N20" i="1"/>
  <c r="N25" i="1"/>
  <c r="N2" i="1"/>
  <c r="N27" i="1"/>
</calcChain>
</file>

<file path=xl/sharedStrings.xml><?xml version="1.0" encoding="utf-8"?>
<sst xmlns="http://schemas.openxmlformats.org/spreadsheetml/2006/main" count="450" uniqueCount="45">
  <si>
    <t>ALIMENTO</t>
  </si>
  <si>
    <t>PROTEINE</t>
  </si>
  <si>
    <t>CARBOIDRATI</t>
  </si>
  <si>
    <t>GRASSI</t>
  </si>
  <si>
    <t>KCAL</t>
  </si>
  <si>
    <t>Q.tà</t>
  </si>
  <si>
    <t>P</t>
  </si>
  <si>
    <t>C</t>
  </si>
  <si>
    <t>G</t>
  </si>
  <si>
    <t>kcal</t>
  </si>
  <si>
    <t>tot P</t>
  </si>
  <si>
    <t>tot C</t>
  </si>
  <si>
    <t>tot G</t>
  </si>
  <si>
    <t>Olio extra vergine Bio</t>
  </si>
  <si>
    <t>g</t>
  </si>
  <si>
    <t>ml</t>
  </si>
  <si>
    <t>Kcal</t>
  </si>
  <si>
    <t>ω3</t>
  </si>
  <si>
    <t>ω6</t>
  </si>
  <si>
    <t xml:space="preserve"> ω3 : </t>
  </si>
  <si>
    <t xml:space="preserve">1   : </t>
  </si>
  <si>
    <t>Broccoli</t>
  </si>
  <si>
    <t>TOT</t>
  </si>
  <si>
    <t>Carota</t>
  </si>
  <si>
    <t xml:space="preserve">Cipolla </t>
  </si>
  <si>
    <t>Cavolo Cappuccio Rosso</t>
  </si>
  <si>
    <t>Mandorle</t>
  </si>
  <si>
    <t>Olive Paté</t>
  </si>
  <si>
    <t>Semi di Lino</t>
  </si>
  <si>
    <t>Pomodori</t>
  </si>
  <si>
    <t>&gt;</t>
  </si>
  <si>
    <t>PESO CORPOREO</t>
  </si>
  <si>
    <t>Kg</t>
  </si>
  <si>
    <t>gr / KG</t>
  </si>
  <si>
    <t>gr PROTEINE</t>
  </si>
  <si>
    <t>gr CARBOIDRATI</t>
  </si>
  <si>
    <t>gr GRASSI</t>
  </si>
  <si>
    <t>ALIMENTO 100gr</t>
  </si>
  <si>
    <t>2° 3° 4° 5°</t>
  </si>
  <si>
    <t>1°</t>
  </si>
  <si>
    <t>DIETA MIMA DIGIUNO</t>
  </si>
  <si>
    <t>GIORNO</t>
  </si>
  <si>
    <t>www.magup.it</t>
  </si>
  <si>
    <t>TOT Kcal</t>
  </si>
  <si>
    <t>Spinaci Surgelati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</si>
</sst>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.0"/>
    <numFmt numFmtId="166" formatCode="0.0%"/>
  </numFmts>
  <fonts count="28" x14ac:knownFonts="1">
    <font>
      <sz val="11"/>
      <color theme="1"/>
      <name val="Calibri"/>
      <family val="2"/>
      <scheme val="minor"/>
    </font>
    <font>
      <sz val="11"/>
      <color rgb="FF800000"/>
      <name val="Calibri"/>
      <scheme val="minor"/>
    </font>
    <font>
      <sz val="11"/>
      <color rgb="FF008000"/>
      <name val="Calibri"/>
      <scheme val="minor"/>
    </font>
    <font>
      <sz val="11"/>
      <color rgb="FF0000FF"/>
      <name val="Calibri"/>
      <scheme val="minor"/>
    </font>
    <font>
      <sz val="11"/>
      <color rgb="FFB08332"/>
      <name val="Calibri"/>
      <scheme val="minor"/>
    </font>
    <font>
      <sz val="11"/>
      <color theme="1"/>
      <name val="Calibri"/>
      <family val="2"/>
      <scheme val="minor"/>
    </font>
    <font>
      <b/>
      <sz val="11"/>
      <color theme="5" tint="-0.499984740745262"/>
      <name val="Calibri"/>
      <scheme val="minor"/>
    </font>
    <font>
      <sz val="11"/>
      <color theme="5" tint="-0.499984740745262"/>
      <name val="Calibri"/>
      <scheme val="minor"/>
    </font>
    <font>
      <b/>
      <sz val="11"/>
      <color theme="6" tint="-0.499984740745262"/>
      <name val="Calibri"/>
      <scheme val="minor"/>
    </font>
    <font>
      <sz val="11"/>
      <color theme="6" tint="-0.499984740745262"/>
      <name val="Calibri"/>
      <scheme val="minor"/>
    </font>
    <font>
      <b/>
      <sz val="11"/>
      <color rgb="FFCC9C13"/>
      <name val="Calibri"/>
      <scheme val="minor"/>
    </font>
    <font>
      <sz val="11"/>
      <color rgb="FFCC9C13"/>
      <name val="Calibri"/>
      <scheme val="minor"/>
    </font>
    <font>
      <b/>
      <sz val="1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scheme val="minor"/>
    </font>
    <font>
      <b/>
      <sz val="11"/>
      <color rgb="FF0000FF"/>
      <name val="Calibri"/>
      <scheme val="minor"/>
    </font>
    <font>
      <b/>
      <sz val="11"/>
      <color theme="1"/>
      <name val="Calibri"/>
      <scheme val="minor"/>
    </font>
    <font>
      <b/>
      <sz val="11"/>
      <color rgb="FF800000"/>
      <name val="Calibri"/>
      <scheme val="minor"/>
    </font>
    <font>
      <b/>
      <sz val="11"/>
      <color rgb="FF008000"/>
      <name val="Calibri"/>
      <scheme val="minor"/>
    </font>
    <font>
      <b/>
      <sz val="11"/>
      <color rgb="FFB08332"/>
      <name val="Calibri"/>
      <scheme val="minor"/>
    </font>
    <font>
      <sz val="11"/>
      <color theme="6" tint="-0.249977111117893"/>
      <name val="Calibri"/>
      <scheme val="minor"/>
    </font>
    <font>
      <sz val="11"/>
      <color theme="5" tint="-0.249977111117893"/>
      <name val="Calibri"/>
      <scheme val="minor"/>
    </font>
    <font>
      <sz val="11"/>
      <color rgb="FFFFC902"/>
      <name val="Calibri"/>
      <scheme val="minor"/>
    </font>
    <font>
      <b/>
      <sz val="11"/>
      <color theme="5" tint="-0.249977111117893"/>
      <name val="Calibri"/>
      <scheme val="minor"/>
    </font>
    <font>
      <b/>
      <sz val="11"/>
      <color theme="6" tint="-0.249977111117893"/>
      <name val="Calibri"/>
      <scheme val="minor"/>
    </font>
    <font>
      <b/>
      <sz val="11"/>
      <color rgb="FFFFC902"/>
      <name val="Calibri"/>
      <scheme val="minor"/>
    </font>
    <font>
      <u/>
      <sz val="22"/>
      <color rgb="FFFF0000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8F1"/>
        <bgColor indexed="64"/>
      </patternFill>
    </fill>
    <fill>
      <patternFill patternType="solid">
        <fgColor rgb="FFFDD882"/>
        <bgColor indexed="64"/>
      </patternFill>
    </fill>
    <fill>
      <patternFill patternType="solid">
        <fgColor rgb="FFFDF3EC"/>
        <bgColor indexed="64"/>
      </patternFill>
    </fill>
    <fill>
      <patternFill patternType="solid">
        <fgColor rgb="FFFFD066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6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64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3" xfId="0" applyBorder="1"/>
    <xf numFmtId="0" fontId="3" fillId="0" borderId="0" xfId="0" applyFont="1" applyBorder="1"/>
    <xf numFmtId="0" fontId="3" fillId="0" borderId="9" xfId="0" applyFont="1" applyBorder="1"/>
    <xf numFmtId="0" fontId="6" fillId="0" borderId="1" xfId="0" applyFont="1" applyBorder="1"/>
    <xf numFmtId="0" fontId="7" fillId="0" borderId="11" xfId="0" applyFont="1" applyBorder="1"/>
    <xf numFmtId="0" fontId="8" fillId="0" borderId="1" xfId="0" applyFont="1" applyBorder="1"/>
    <xf numFmtId="0" fontId="9" fillId="0" borderId="1" xfId="0" applyFont="1" applyBorder="1"/>
    <xf numFmtId="0" fontId="10" fillId="0" borderId="1" xfId="0" applyFont="1" applyBorder="1"/>
    <xf numFmtId="0" fontId="11" fillId="0" borderId="13" xfId="0" applyFont="1" applyBorder="1"/>
    <xf numFmtId="0" fontId="12" fillId="0" borderId="1" xfId="0" applyFont="1" applyBorder="1"/>
    <xf numFmtId="0" fontId="0" fillId="0" borderId="0" xfId="0" applyFill="1" applyBorder="1" applyAlignment="1">
      <alignment horizontal="center"/>
    </xf>
    <xf numFmtId="0" fontId="16" fillId="0" borderId="1" xfId="0" applyFont="1" applyBorder="1"/>
    <xf numFmtId="0" fontId="0" fillId="0" borderId="0" xfId="0" applyFill="1"/>
    <xf numFmtId="0" fontId="3" fillId="0" borderId="0" xfId="0" applyFont="1" applyFill="1" applyBorder="1"/>
    <xf numFmtId="2" fontId="0" fillId="0" borderId="0" xfId="0" applyNumberFormat="1" applyAlignment="1">
      <alignment horizontal="left"/>
    </xf>
    <xf numFmtId="0" fontId="17" fillId="0" borderId="0" xfId="0" applyFont="1" applyAlignment="1">
      <alignment horizontal="center"/>
    </xf>
    <xf numFmtId="0" fontId="0" fillId="0" borderId="0" xfId="0" applyFill="1" applyBorder="1"/>
    <xf numFmtId="0" fontId="15" fillId="0" borderId="0" xfId="0" applyFont="1" applyBorder="1"/>
    <xf numFmtId="0" fontId="21" fillId="0" borderId="0" xfId="0" applyFont="1" applyFill="1" applyBorder="1"/>
    <xf numFmtId="0" fontId="21" fillId="0" borderId="0" xfId="0" applyFont="1"/>
    <xf numFmtId="0" fontId="22" fillId="0" borderId="0" xfId="0" applyFont="1"/>
    <xf numFmtId="0" fontId="3" fillId="0" borderId="0" xfId="0" applyFont="1"/>
    <xf numFmtId="0" fontId="15" fillId="0" borderId="0" xfId="0" applyFont="1"/>
    <xf numFmtId="0" fontId="15" fillId="0" borderId="13" xfId="0" applyFont="1" applyBorder="1"/>
    <xf numFmtId="1" fontId="15" fillId="0" borderId="13" xfId="0" applyNumberFormat="1" applyFont="1" applyBorder="1" applyAlignment="1">
      <alignment horizontal="left"/>
    </xf>
    <xf numFmtId="0" fontId="15" fillId="0" borderId="6" xfId="0" applyFont="1" applyBorder="1"/>
    <xf numFmtId="0" fontId="0" fillId="0" borderId="7" xfId="0" applyFill="1" applyBorder="1"/>
    <xf numFmtId="0" fontId="0" fillId="0" borderId="10" xfId="0" applyFill="1" applyBorder="1"/>
    <xf numFmtId="0" fontId="15" fillId="0" borderId="0" xfId="0" applyFont="1" applyFill="1"/>
    <xf numFmtId="0" fontId="23" fillId="0" borderId="0" xfId="0" applyFont="1"/>
    <xf numFmtId="0" fontId="15" fillId="0" borderId="4" xfId="0" applyFont="1" applyBorder="1"/>
    <xf numFmtId="0" fontId="15" fillId="0" borderId="5" xfId="0" applyFont="1" applyBorder="1"/>
    <xf numFmtId="0" fontId="15" fillId="0" borderId="7" xfId="0" applyFont="1" applyBorder="1"/>
    <xf numFmtId="0" fontId="23" fillId="0" borderId="9" xfId="0" applyFont="1" applyBorder="1"/>
    <xf numFmtId="0" fontId="15" fillId="0" borderId="9" xfId="0" applyFont="1" applyBorder="1"/>
    <xf numFmtId="0" fontId="15" fillId="0" borderId="10" xfId="0" applyFont="1" applyBorder="1"/>
    <xf numFmtId="0" fontId="12" fillId="0" borderId="3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3" fillId="5" borderId="0" xfId="0" applyFont="1" applyFill="1" applyBorder="1"/>
    <xf numFmtId="0" fontId="24" fillId="2" borderId="4" xfId="0" applyFont="1" applyFill="1" applyBorder="1" applyAlignment="1">
      <alignment horizontal="right"/>
    </xf>
    <xf numFmtId="0" fontId="22" fillId="2" borderId="3" xfId="0" applyFont="1" applyFill="1" applyBorder="1" applyAlignment="1">
      <alignment horizontal="right"/>
    </xf>
    <xf numFmtId="0" fontId="22" fillId="2" borderId="6" xfId="0" applyFont="1" applyFill="1" applyBorder="1" applyAlignment="1">
      <alignment horizontal="right"/>
    </xf>
    <xf numFmtId="0" fontId="25" fillId="3" borderId="4" xfId="0" applyFont="1" applyFill="1" applyBorder="1" applyAlignment="1">
      <alignment horizontal="center"/>
    </xf>
    <xf numFmtId="0" fontId="21" fillId="3" borderId="4" xfId="0" applyFont="1" applyFill="1" applyBorder="1"/>
    <xf numFmtId="0" fontId="21" fillId="3" borderId="0" xfId="0" applyFont="1" applyFill="1" applyBorder="1"/>
    <xf numFmtId="0" fontId="26" fillId="6" borderId="4" xfId="0" applyFont="1" applyFill="1" applyBorder="1" applyAlignment="1">
      <alignment horizontal="center"/>
    </xf>
    <xf numFmtId="0" fontId="23" fillId="6" borderId="4" xfId="0" applyFont="1" applyFill="1" applyBorder="1"/>
    <xf numFmtId="0" fontId="23" fillId="6" borderId="0" xfId="0" applyFont="1" applyFill="1" applyBorder="1"/>
    <xf numFmtId="0" fontId="16" fillId="5" borderId="4" xfId="0" applyFont="1" applyFill="1" applyBorder="1" applyAlignment="1">
      <alignment horizontal="center"/>
    </xf>
    <xf numFmtId="0" fontId="3" fillId="5" borderId="4" xfId="0" applyFont="1" applyFill="1" applyBorder="1"/>
    <xf numFmtId="0" fontId="22" fillId="0" borderId="6" xfId="0" applyFont="1" applyFill="1" applyBorder="1" applyAlignment="1">
      <alignment horizontal="right"/>
    </xf>
    <xf numFmtId="0" fontId="23" fillId="0" borderId="0" xfId="0" applyFont="1" applyFill="1" applyBorder="1"/>
    <xf numFmtId="0" fontId="22" fillId="0" borderId="8" xfId="0" applyFont="1" applyFill="1" applyBorder="1" applyAlignment="1">
      <alignment horizontal="right"/>
    </xf>
    <xf numFmtId="0" fontId="21" fillId="0" borderId="9" xfId="0" applyFont="1" applyFill="1" applyBorder="1"/>
    <xf numFmtId="0" fontId="23" fillId="0" borderId="9" xfId="0" applyFont="1" applyFill="1" applyBorder="1"/>
    <xf numFmtId="0" fontId="3" fillId="0" borderId="9" xfId="0" applyFont="1" applyFill="1" applyBorder="1"/>
    <xf numFmtId="0" fontId="15" fillId="4" borderId="11" xfId="0" applyFont="1" applyFill="1" applyBorder="1" applyAlignment="1">
      <alignment horizontal="right"/>
    </xf>
    <xf numFmtId="49" fontId="15" fillId="4" borderId="8" xfId="0" applyNumberFormat="1" applyFont="1" applyFill="1" applyBorder="1" applyAlignment="1">
      <alignment horizontal="right"/>
    </xf>
    <xf numFmtId="2" fontId="15" fillId="4" borderId="11" xfId="0" applyNumberFormat="1" applyFont="1" applyFill="1" applyBorder="1" applyAlignment="1">
      <alignment horizontal="left"/>
    </xf>
    <xf numFmtId="2" fontId="15" fillId="0" borderId="13" xfId="0" applyNumberFormat="1" applyFont="1" applyBorder="1" applyAlignment="1">
      <alignment horizontal="right"/>
    </xf>
    <xf numFmtId="165" fontId="15" fillId="0" borderId="6" xfId="12" applyNumberFormat="1" applyFont="1" applyBorder="1"/>
    <xf numFmtId="166" fontId="12" fillId="0" borderId="0" xfId="1" applyNumberFormat="1" applyFont="1" applyBorder="1"/>
    <xf numFmtId="0" fontId="21" fillId="0" borderId="8" xfId="0" applyFont="1" applyBorder="1"/>
    <xf numFmtId="0" fontId="17" fillId="2" borderId="11" xfId="0" applyFont="1" applyFill="1" applyBorder="1" applyAlignment="1">
      <alignment horizontal="center"/>
    </xf>
    <xf numFmtId="0" fontId="0" fillId="2" borderId="4" xfId="0" applyFill="1" applyBorder="1"/>
    <xf numFmtId="0" fontId="0" fillId="2" borderId="0" xfId="0" applyFill="1" applyBorder="1"/>
    <xf numFmtId="0" fontId="17" fillId="3" borderId="12" xfId="0" applyFont="1" applyFill="1" applyBorder="1" applyAlignment="1">
      <alignment horizontal="center"/>
    </xf>
    <xf numFmtId="0" fontId="0" fillId="3" borderId="4" xfId="0" applyFill="1" applyBorder="1"/>
    <xf numFmtId="0" fontId="0" fillId="3" borderId="0" xfId="0" applyFill="1" applyBorder="1"/>
    <xf numFmtId="0" fontId="17" fillId="7" borderId="12" xfId="0" applyFont="1" applyFill="1" applyBorder="1" applyAlignment="1">
      <alignment horizontal="center"/>
    </xf>
    <xf numFmtId="0" fontId="0" fillId="7" borderId="4" xfId="0" applyFill="1" applyBorder="1"/>
    <xf numFmtId="0" fontId="0" fillId="7" borderId="0" xfId="0" applyFill="1" applyBorder="1"/>
    <xf numFmtId="0" fontId="17" fillId="5" borderId="13" xfId="0" applyFont="1" applyFill="1" applyBorder="1" applyAlignment="1">
      <alignment horizontal="center"/>
    </xf>
    <xf numFmtId="0" fontId="0" fillId="5" borderId="5" xfId="0" applyFill="1" applyBorder="1"/>
    <xf numFmtId="0" fontId="0" fillId="5" borderId="7" xfId="0" applyFill="1" applyBorder="1"/>
    <xf numFmtId="0" fontId="0" fillId="0" borderId="9" xfId="0" applyFill="1" applyBorder="1"/>
    <xf numFmtId="0" fontId="24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17" fillId="0" borderId="3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Fill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7" xfId="0" applyFont="1" applyBorder="1" applyAlignment="1">
      <alignment horizontal="right"/>
    </xf>
    <xf numFmtId="0" fontId="21" fillId="3" borderId="0" xfId="0" applyFont="1" applyFill="1" applyBorder="1" applyAlignment="1">
      <alignment horizontal="right"/>
    </xf>
    <xf numFmtId="0" fontId="23" fillId="8" borderId="0" xfId="0" applyFont="1" applyFill="1" applyBorder="1" applyAlignment="1">
      <alignment horizontal="right"/>
    </xf>
    <xf numFmtId="0" fontId="3" fillId="5" borderId="0" xfId="0" applyFont="1" applyFill="1" applyBorder="1" applyAlignment="1">
      <alignment horizontal="right"/>
    </xf>
    <xf numFmtId="0" fontId="17" fillId="0" borderId="2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7" fillId="0" borderId="0" xfId="0" applyFont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7" fillId="0" borderId="0" xfId="0" applyFont="1" applyBorder="1"/>
    <xf numFmtId="0" fontId="17" fillId="0" borderId="13" xfId="0" applyFont="1" applyBorder="1" applyAlignment="1">
      <alignment horizontal="center"/>
    </xf>
    <xf numFmtId="9" fontId="0" fillId="2" borderId="0" xfId="1" applyFont="1" applyFill="1"/>
    <xf numFmtId="9" fontId="0" fillId="3" borderId="0" xfId="1" applyFont="1" applyFill="1"/>
    <xf numFmtId="9" fontId="0" fillId="9" borderId="0" xfId="1" applyFont="1" applyFill="1"/>
    <xf numFmtId="9" fontId="17" fillId="2" borderId="6" xfId="0" applyNumberFormat="1" applyFont="1" applyFill="1" applyBorder="1"/>
    <xf numFmtId="9" fontId="17" fillId="3" borderId="0" xfId="0" applyNumberFormat="1" applyFont="1" applyFill="1" applyBorder="1"/>
    <xf numFmtId="9" fontId="17" fillId="9" borderId="0" xfId="0" applyNumberFormat="1" applyFont="1" applyFill="1" applyBorder="1"/>
    <xf numFmtId="9" fontId="17" fillId="2" borderId="8" xfId="0" applyNumberFormat="1" applyFont="1" applyFill="1" applyBorder="1"/>
    <xf numFmtId="9" fontId="17" fillId="3" borderId="9" xfId="0" applyNumberFormat="1" applyFont="1" applyFill="1" applyBorder="1"/>
    <xf numFmtId="9" fontId="17" fillId="9" borderId="9" xfId="0" applyNumberFormat="1" applyFont="1" applyFill="1" applyBorder="1"/>
    <xf numFmtId="0" fontId="27" fillId="0" borderId="3" xfId="55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0" fillId="0" borderId="3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6" xfId="0" applyFont="1" applyFill="1" applyBorder="1" applyProtection="1">
      <protection locked="0"/>
    </xf>
    <xf numFmtId="0" fontId="0" fillId="0" borderId="17" xfId="0" applyBorder="1" applyProtection="1">
      <protection locked="0"/>
    </xf>
    <xf numFmtId="0" fontId="17" fillId="0" borderId="14" xfId="0" applyFont="1" applyBorder="1" applyAlignment="1" applyProtection="1">
      <alignment horizontal="center"/>
      <protection locked="0"/>
    </xf>
    <xf numFmtId="0" fontId="17" fillId="0" borderId="3" xfId="0" applyFont="1" applyBorder="1" applyAlignment="1" applyProtection="1">
      <alignment horizontal="center"/>
      <protection locked="0"/>
    </xf>
    <xf numFmtId="0" fontId="18" fillId="2" borderId="4" xfId="0" applyFont="1" applyFill="1" applyBorder="1" applyAlignment="1" applyProtection="1">
      <alignment horizontal="center"/>
      <protection locked="0"/>
    </xf>
    <xf numFmtId="0" fontId="19" fillId="3" borderId="4" xfId="0" applyFont="1" applyFill="1" applyBorder="1" applyAlignment="1" applyProtection="1">
      <alignment horizontal="center"/>
      <protection locked="0"/>
    </xf>
    <xf numFmtId="0" fontId="20" fillId="4" borderId="4" xfId="0" applyFont="1" applyFill="1" applyBorder="1" applyAlignment="1" applyProtection="1">
      <alignment horizontal="center"/>
      <protection locked="0"/>
    </xf>
    <xf numFmtId="0" fontId="16" fillId="5" borderId="4" xfId="0" applyFont="1" applyFill="1" applyBorder="1" applyAlignment="1" applyProtection="1">
      <alignment horizontal="center"/>
      <protection locked="0"/>
    </xf>
    <xf numFmtId="0" fontId="17" fillId="0" borderId="4" xfId="0" applyFont="1" applyFill="1" applyBorder="1" applyAlignment="1" applyProtection="1">
      <alignment horizontal="center"/>
      <protection locked="0"/>
    </xf>
    <xf numFmtId="0" fontId="17" fillId="0" borderId="5" xfId="0" applyFont="1" applyFill="1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4" borderId="0" xfId="0" applyFont="1" applyFill="1" applyBorder="1" applyAlignment="1" applyProtection="1">
      <alignment horizontal="center"/>
      <protection locked="0"/>
    </xf>
    <xf numFmtId="0" fontId="3" fillId="5" borderId="0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7" xfId="0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15" fillId="0" borderId="6" xfId="0" applyFont="1" applyBorder="1" applyProtection="1">
      <protection locked="0"/>
    </xf>
    <xf numFmtId="0" fontId="0" fillId="0" borderId="6" xfId="0" applyFill="1" applyBorder="1" applyProtection="1">
      <protection locked="0"/>
    </xf>
    <xf numFmtId="0" fontId="4" fillId="4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/>
      <protection locked="0"/>
    </xf>
    <xf numFmtId="0" fontId="0" fillId="5" borderId="9" xfId="0" applyFill="1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</cellXfs>
  <cellStyles count="56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/>
    <cellStyle name="Collegamento visitato" xfId="3" builtinId="9" hidden="1"/>
    <cellStyle name="Collegamento visitato" xfId="5" builtinId="9" hidden="1"/>
    <cellStyle name="Collegamento visitato" xfId="7" builtinId="9" hidden="1"/>
    <cellStyle name="Collegamento visitato" xfId="9" builtinId="9" hidden="1"/>
    <cellStyle name="Collegamento visitato" xfId="11" builtinId="9" hidden="1"/>
    <cellStyle name="Collegamento visitato" xfId="14" builtinId="9" hidden="1"/>
    <cellStyle name="Collegamento visitato" xfId="16" builtinId="9" hidden="1"/>
    <cellStyle name="Collegamento visitato" xfId="18" builtinId="9" hidden="1"/>
    <cellStyle name="Collegamento visitato" xfId="20" builtinId="9" hidden="1"/>
    <cellStyle name="Collegamento visitato" xfId="22" builtinId="9" hidden="1"/>
    <cellStyle name="Collegamento visitato" xfId="24" builtinId="9" hidden="1"/>
    <cellStyle name="Collegamento visitato" xfId="26" builtinId="9" hidden="1"/>
    <cellStyle name="Collegamento visitato" xfId="28" builtinId="9" hidden="1"/>
    <cellStyle name="Collegamento visitato" xfId="30" builtinId="9" hidden="1"/>
    <cellStyle name="Collegamento visitato" xfId="32" builtinId="9" hidden="1"/>
    <cellStyle name="Collegamento visitato" xfId="34" builtinId="9" hidden="1"/>
    <cellStyle name="Collegamento visitato" xfId="36" builtinId="9" hidden="1"/>
    <cellStyle name="Collegamento visitato" xfId="38" builtinId="9" hidden="1"/>
    <cellStyle name="Collegamento visitato" xfId="40" builtinId="9" hidden="1"/>
    <cellStyle name="Collegamento visitato" xfId="42" builtinId="9" hidden="1"/>
    <cellStyle name="Collegamento visitato" xfId="44" builtinId="9" hidden="1"/>
    <cellStyle name="Collegamento visitato" xfId="46" builtinId="9" hidden="1"/>
    <cellStyle name="Collegamento visitato" xfId="48" builtinId="9" hidden="1"/>
    <cellStyle name="Collegamento visitato" xfId="50" builtinId="9" hidden="1"/>
    <cellStyle name="Collegamento visitato" xfId="52" builtinId="9" hidden="1"/>
    <cellStyle name="Collegamento visitato" xfId="54" builtinId="9" hidden="1"/>
    <cellStyle name="Normale" xfId="0" builtinId="0"/>
    <cellStyle name="Percentuale" xfId="1" builtinId="5"/>
    <cellStyle name="Virgola" xfId="1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agup.i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agup.i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agup.it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agup.it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agup.it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agup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9"/>
  <sheetViews>
    <sheetView zoomScale="150" zoomScaleNormal="150" zoomScalePageLayoutView="150" workbookViewId="0">
      <pane ySplit="1" topLeftCell="A2" activePane="bottomLeft" state="frozen"/>
      <selection pane="bottomLeft" activeCell="A15" sqref="A15"/>
    </sheetView>
  </sheetViews>
  <sheetFormatPr baseColWidth="10" defaultRowHeight="14" x14ac:dyDescent="0"/>
  <cols>
    <col min="1" max="1" width="25.5" style="158" bestFit="1" customWidth="1"/>
    <col min="2" max="2" width="10.83203125" style="160"/>
    <col min="3" max="3" width="13.83203125" style="161" bestFit="1" customWidth="1"/>
    <col min="4" max="4" width="10.83203125" style="162"/>
    <col min="5" max="5" width="10.83203125" style="163"/>
    <col min="6" max="7" width="10.83203125" style="158"/>
  </cols>
  <sheetData>
    <row r="1" spans="1:7">
      <c r="A1" s="125" t="s">
        <v>37</v>
      </c>
      <c r="B1" s="126" t="s">
        <v>34</v>
      </c>
      <c r="C1" s="127" t="s">
        <v>35</v>
      </c>
      <c r="D1" s="128" t="s">
        <v>36</v>
      </c>
      <c r="E1" s="129" t="s">
        <v>4</v>
      </c>
      <c r="F1" s="130" t="s">
        <v>17</v>
      </c>
      <c r="G1" s="131" t="s">
        <v>18</v>
      </c>
    </row>
    <row r="2" spans="1:7">
      <c r="A2" s="132"/>
      <c r="B2" s="133"/>
      <c r="C2" s="134"/>
      <c r="D2" s="135"/>
      <c r="E2" s="136"/>
      <c r="F2" s="137"/>
      <c r="G2" s="138"/>
    </row>
    <row r="3" spans="1:7">
      <c r="A3" s="132" t="s">
        <v>29</v>
      </c>
      <c r="B3" s="139">
        <v>0.9</v>
      </c>
      <c r="C3" s="140">
        <v>3.9</v>
      </c>
      <c r="D3" s="141">
        <v>0.2</v>
      </c>
      <c r="E3" s="142">
        <v>18</v>
      </c>
      <c r="F3" s="137"/>
      <c r="G3" s="138"/>
    </row>
    <row r="4" spans="1:7">
      <c r="A4" s="143" t="s">
        <v>25</v>
      </c>
      <c r="B4" s="133">
        <v>1.9</v>
      </c>
      <c r="C4" s="134">
        <v>2.7</v>
      </c>
      <c r="D4" s="135">
        <v>0.2</v>
      </c>
      <c r="E4" s="136">
        <v>20</v>
      </c>
      <c r="F4" s="137"/>
      <c r="G4" s="138"/>
    </row>
    <row r="5" spans="1:7">
      <c r="A5" s="144" t="s">
        <v>13</v>
      </c>
      <c r="B5" s="139">
        <v>0</v>
      </c>
      <c r="C5" s="140">
        <v>0</v>
      </c>
      <c r="D5" s="141">
        <v>92</v>
      </c>
      <c r="E5" s="142">
        <v>828</v>
      </c>
      <c r="F5" s="137">
        <v>0.76</v>
      </c>
      <c r="G5" s="138">
        <v>9.8000000000000007</v>
      </c>
    </row>
    <row r="6" spans="1:7">
      <c r="A6" s="132" t="s">
        <v>21</v>
      </c>
      <c r="B6" s="133">
        <v>2.8</v>
      </c>
      <c r="C6" s="134">
        <v>2.4</v>
      </c>
      <c r="D6" s="135">
        <v>0.4</v>
      </c>
      <c r="E6" s="136">
        <v>25</v>
      </c>
      <c r="F6" s="137"/>
      <c r="G6" s="138"/>
    </row>
    <row r="7" spans="1:7">
      <c r="A7" s="144" t="s">
        <v>28</v>
      </c>
      <c r="B7" s="139">
        <v>18.29</v>
      </c>
      <c r="C7" s="140">
        <v>28.88</v>
      </c>
      <c r="D7" s="141">
        <v>42.16</v>
      </c>
      <c r="E7" s="142">
        <v>543</v>
      </c>
      <c r="F7" s="137">
        <v>22.8</v>
      </c>
      <c r="G7" s="138">
        <v>5.9</v>
      </c>
    </row>
    <row r="8" spans="1:7">
      <c r="A8" s="132"/>
      <c r="B8" s="133"/>
      <c r="C8" s="134"/>
      <c r="D8" s="135"/>
      <c r="E8" s="136"/>
      <c r="F8" s="137"/>
      <c r="G8" s="138"/>
    </row>
    <row r="9" spans="1:7">
      <c r="A9" s="144"/>
      <c r="B9" s="139"/>
      <c r="C9" s="140"/>
      <c r="D9" s="141"/>
      <c r="E9" s="142"/>
      <c r="F9" s="137"/>
      <c r="G9" s="138"/>
    </row>
    <row r="10" spans="1:7">
      <c r="A10" s="144" t="s">
        <v>26</v>
      </c>
      <c r="B10" s="133">
        <v>22</v>
      </c>
      <c r="C10" s="134">
        <v>20</v>
      </c>
      <c r="D10" s="135">
        <v>51</v>
      </c>
      <c r="E10" s="136">
        <v>581</v>
      </c>
      <c r="F10" s="137"/>
      <c r="G10" s="138">
        <v>12.65</v>
      </c>
    </row>
    <row r="11" spans="1:7">
      <c r="A11" s="144" t="s">
        <v>27</v>
      </c>
      <c r="B11" s="139">
        <v>1.2</v>
      </c>
      <c r="C11" s="140">
        <v>0.8</v>
      </c>
      <c r="D11" s="141">
        <v>17.399999999999999</v>
      </c>
      <c r="E11" s="142">
        <v>172</v>
      </c>
      <c r="F11" s="137"/>
      <c r="G11" s="138"/>
    </row>
    <row r="12" spans="1:7">
      <c r="A12" s="143" t="s">
        <v>25</v>
      </c>
      <c r="B12" s="133">
        <v>1.9</v>
      </c>
      <c r="C12" s="134">
        <v>2.7</v>
      </c>
      <c r="D12" s="135">
        <v>0.2</v>
      </c>
      <c r="E12" s="136">
        <v>20</v>
      </c>
      <c r="F12" s="137"/>
      <c r="G12" s="138"/>
    </row>
    <row r="13" spans="1:7">
      <c r="A13" s="144" t="s">
        <v>24</v>
      </c>
      <c r="B13" s="139">
        <v>1.1000000000000001</v>
      </c>
      <c r="C13" s="140">
        <v>9</v>
      </c>
      <c r="D13" s="141">
        <v>0.1</v>
      </c>
      <c r="E13" s="142">
        <v>40</v>
      </c>
      <c r="F13" s="137"/>
      <c r="G13" s="138"/>
    </row>
    <row r="14" spans="1:7">
      <c r="A14" s="132" t="s">
        <v>44</v>
      </c>
      <c r="B14" s="133">
        <v>3.6</v>
      </c>
      <c r="C14" s="134">
        <v>4.2</v>
      </c>
      <c r="D14" s="135">
        <v>0.6</v>
      </c>
      <c r="E14" s="136">
        <v>31</v>
      </c>
      <c r="F14" s="137"/>
      <c r="G14" s="138"/>
    </row>
    <row r="15" spans="1:7">
      <c r="A15" s="144" t="s">
        <v>23</v>
      </c>
      <c r="B15" s="139">
        <v>0.93</v>
      </c>
      <c r="C15" s="140">
        <v>9.58</v>
      </c>
      <c r="D15" s="141">
        <v>0.3</v>
      </c>
      <c r="E15" s="142">
        <v>41</v>
      </c>
      <c r="F15" s="137"/>
      <c r="G15" s="138"/>
    </row>
    <row r="16" spans="1:7">
      <c r="A16" s="132"/>
      <c r="B16" s="133"/>
      <c r="C16" s="134"/>
      <c r="D16" s="135"/>
      <c r="E16" s="136"/>
      <c r="F16" s="137"/>
      <c r="G16" s="138"/>
    </row>
    <row r="17" spans="1:7">
      <c r="A17" s="144"/>
      <c r="B17" s="139"/>
      <c r="C17" s="140"/>
      <c r="D17" s="141"/>
      <c r="E17" s="142"/>
      <c r="F17" s="137"/>
      <c r="G17" s="138"/>
    </row>
    <row r="18" spans="1:7">
      <c r="A18" s="132"/>
      <c r="B18" s="133"/>
      <c r="C18" s="134"/>
      <c r="D18" s="145"/>
      <c r="E18" s="136"/>
      <c r="F18" s="137"/>
      <c r="G18" s="138"/>
    </row>
    <row r="19" spans="1:7">
      <c r="A19" s="144"/>
      <c r="B19" s="139"/>
      <c r="C19" s="140"/>
      <c r="D19" s="141"/>
      <c r="E19" s="142"/>
      <c r="F19" s="137"/>
      <c r="G19" s="138"/>
    </row>
    <row r="20" spans="1:7">
      <c r="A20" s="143"/>
      <c r="B20" s="133"/>
      <c r="C20" s="134"/>
      <c r="D20" s="135"/>
      <c r="E20" s="136"/>
      <c r="F20" s="137"/>
      <c r="G20" s="138"/>
    </row>
    <row r="21" spans="1:7" s="17" customFormat="1">
      <c r="A21" s="144"/>
      <c r="B21" s="139"/>
      <c r="C21" s="140"/>
      <c r="D21" s="141"/>
      <c r="E21" s="142"/>
      <c r="F21" s="137"/>
      <c r="G21" s="138"/>
    </row>
    <row r="22" spans="1:7">
      <c r="A22" s="132"/>
      <c r="B22" s="133"/>
      <c r="C22" s="134"/>
      <c r="D22" s="135"/>
      <c r="E22" s="136"/>
      <c r="F22" s="137"/>
      <c r="G22" s="138"/>
    </row>
    <row r="23" spans="1:7">
      <c r="A23" s="132"/>
      <c r="B23" s="139"/>
      <c r="C23" s="140"/>
      <c r="D23" s="141"/>
      <c r="E23" s="142"/>
      <c r="F23" s="137"/>
      <c r="G23" s="138"/>
    </row>
    <row r="24" spans="1:7">
      <c r="A24" s="132"/>
      <c r="B24" s="133"/>
      <c r="C24" s="134"/>
      <c r="D24" s="135"/>
      <c r="E24" s="136"/>
      <c r="F24" s="137"/>
      <c r="G24" s="138"/>
    </row>
    <row r="25" spans="1:7">
      <c r="A25" s="132"/>
      <c r="B25" s="139"/>
      <c r="C25" s="140"/>
      <c r="D25" s="141"/>
      <c r="E25" s="142"/>
      <c r="F25" s="137"/>
      <c r="G25" s="138"/>
    </row>
    <row r="26" spans="1:7">
      <c r="A26" s="132"/>
      <c r="B26" s="146"/>
      <c r="C26" s="147"/>
      <c r="D26" s="148"/>
      <c r="E26" s="149"/>
      <c r="F26" s="137"/>
      <c r="G26" s="138"/>
    </row>
    <row r="27" spans="1:7">
      <c r="A27" s="144"/>
      <c r="B27" s="150"/>
      <c r="C27" s="150"/>
      <c r="D27" s="150"/>
      <c r="E27" s="150"/>
      <c r="F27" s="137"/>
      <c r="G27" s="138"/>
    </row>
    <row r="28" spans="1:7">
      <c r="A28" s="132"/>
      <c r="B28" s="146"/>
      <c r="C28" s="147"/>
      <c r="D28" s="148"/>
      <c r="E28" s="149"/>
      <c r="F28" s="137"/>
      <c r="G28" s="138"/>
    </row>
    <row r="29" spans="1:7">
      <c r="A29" s="144"/>
      <c r="B29" s="150"/>
      <c r="C29" s="150"/>
      <c r="D29" s="150"/>
      <c r="E29" s="150"/>
      <c r="F29" s="137"/>
      <c r="G29" s="138"/>
    </row>
    <row r="30" spans="1:7">
      <c r="A30" s="132"/>
      <c r="B30" s="146"/>
      <c r="C30" s="147"/>
      <c r="D30" s="148"/>
      <c r="E30" s="149"/>
      <c r="F30" s="137"/>
      <c r="G30" s="138"/>
    </row>
    <row r="31" spans="1:7">
      <c r="A31" s="144"/>
      <c r="B31" s="150"/>
      <c r="C31" s="150"/>
      <c r="D31" s="150"/>
      <c r="E31" s="150"/>
      <c r="F31" s="137"/>
      <c r="G31" s="138"/>
    </row>
    <row r="32" spans="1:7">
      <c r="A32" s="132"/>
      <c r="B32" s="146"/>
      <c r="C32" s="147"/>
      <c r="D32" s="148"/>
      <c r="E32" s="149"/>
      <c r="F32" s="137"/>
      <c r="G32" s="138"/>
    </row>
    <row r="33" spans="1:7">
      <c r="A33" s="144"/>
      <c r="B33" s="150"/>
      <c r="C33" s="150"/>
      <c r="D33" s="150"/>
      <c r="E33" s="150"/>
      <c r="F33" s="137"/>
      <c r="G33" s="138"/>
    </row>
    <row r="34" spans="1:7">
      <c r="A34" s="132"/>
      <c r="B34" s="146"/>
      <c r="C34" s="147"/>
      <c r="D34" s="148"/>
      <c r="E34" s="149"/>
      <c r="F34" s="137"/>
      <c r="G34" s="138"/>
    </row>
    <row r="35" spans="1:7">
      <c r="A35" s="144"/>
      <c r="B35" s="150"/>
      <c r="C35" s="150"/>
      <c r="D35" s="150"/>
      <c r="E35" s="150"/>
      <c r="F35" s="137"/>
      <c r="G35" s="138"/>
    </row>
    <row r="36" spans="1:7">
      <c r="A36" s="132"/>
      <c r="B36" s="146"/>
      <c r="C36" s="147"/>
      <c r="D36" s="148"/>
      <c r="E36" s="149"/>
      <c r="F36" s="137"/>
      <c r="G36" s="138"/>
    </row>
    <row r="37" spans="1:7">
      <c r="A37" s="144"/>
      <c r="B37" s="150"/>
      <c r="C37" s="150"/>
      <c r="D37" s="150"/>
      <c r="E37" s="150"/>
      <c r="F37" s="137"/>
      <c r="G37" s="138"/>
    </row>
    <row r="38" spans="1:7">
      <c r="A38" s="132"/>
      <c r="B38" s="146"/>
      <c r="C38" s="147"/>
      <c r="D38" s="148"/>
      <c r="E38" s="149"/>
      <c r="F38" s="137"/>
      <c r="G38" s="138"/>
    </row>
    <row r="39" spans="1:7">
      <c r="A39" s="132"/>
      <c r="B39" s="150"/>
      <c r="C39" s="150"/>
      <c r="D39" s="150"/>
      <c r="E39" s="150"/>
      <c r="F39" s="137"/>
      <c r="G39" s="138"/>
    </row>
    <row r="40" spans="1:7">
      <c r="A40" s="132"/>
      <c r="B40" s="146"/>
      <c r="C40" s="147"/>
      <c r="D40" s="148"/>
      <c r="E40" s="149"/>
      <c r="F40" s="137"/>
      <c r="G40" s="138"/>
    </row>
    <row r="41" spans="1:7">
      <c r="A41" s="132"/>
      <c r="B41" s="150"/>
      <c r="C41" s="150"/>
      <c r="D41" s="150"/>
      <c r="E41" s="150"/>
      <c r="F41" s="137"/>
      <c r="G41" s="138"/>
    </row>
    <row r="42" spans="1:7">
      <c r="A42" s="132"/>
      <c r="B42" s="146"/>
      <c r="C42" s="147"/>
      <c r="D42" s="148"/>
      <c r="E42" s="149"/>
      <c r="F42" s="137"/>
      <c r="G42" s="138"/>
    </row>
    <row r="43" spans="1:7">
      <c r="A43" s="132"/>
      <c r="B43" s="150"/>
      <c r="C43" s="150"/>
      <c r="D43" s="150"/>
      <c r="E43" s="150"/>
      <c r="F43" s="137"/>
      <c r="G43" s="138"/>
    </row>
    <row r="44" spans="1:7">
      <c r="A44" s="132"/>
      <c r="B44" s="146"/>
      <c r="C44" s="147"/>
      <c r="D44" s="148"/>
      <c r="E44" s="149"/>
      <c r="F44" s="137"/>
      <c r="G44" s="138"/>
    </row>
    <row r="45" spans="1:7">
      <c r="A45" s="132"/>
      <c r="B45" s="150"/>
      <c r="C45" s="150"/>
      <c r="D45" s="150"/>
      <c r="E45" s="150"/>
      <c r="F45" s="137"/>
      <c r="G45" s="138"/>
    </row>
    <row r="46" spans="1:7">
      <c r="A46" s="132"/>
      <c r="B46" s="146"/>
      <c r="C46" s="147"/>
      <c r="D46" s="148"/>
      <c r="E46" s="149"/>
      <c r="F46" s="137"/>
      <c r="G46" s="138"/>
    </row>
    <row r="47" spans="1:7">
      <c r="A47" s="132"/>
      <c r="B47" s="150"/>
      <c r="C47" s="150"/>
      <c r="D47" s="150"/>
      <c r="E47" s="150"/>
      <c r="F47" s="137"/>
      <c r="G47" s="138"/>
    </row>
    <row r="48" spans="1:7">
      <c r="A48" s="132"/>
      <c r="B48" s="146"/>
      <c r="C48" s="147"/>
      <c r="D48" s="148"/>
      <c r="E48" s="149"/>
      <c r="F48" s="137"/>
      <c r="G48" s="138"/>
    </row>
    <row r="49" spans="1:7">
      <c r="A49" s="132"/>
      <c r="B49" s="150"/>
      <c r="C49" s="150"/>
      <c r="D49" s="150"/>
      <c r="E49" s="150"/>
      <c r="F49" s="137"/>
      <c r="G49" s="138"/>
    </row>
    <row r="50" spans="1:7">
      <c r="A50" s="132"/>
      <c r="B50" s="146"/>
      <c r="C50" s="147"/>
      <c r="D50" s="148"/>
      <c r="E50" s="149"/>
      <c r="F50" s="137"/>
      <c r="G50" s="138"/>
    </row>
    <row r="51" spans="1:7">
      <c r="A51" s="132"/>
      <c r="B51" s="146"/>
      <c r="C51" s="147"/>
      <c r="D51" s="148"/>
      <c r="E51" s="149"/>
      <c r="F51" s="137"/>
      <c r="G51" s="138"/>
    </row>
    <row r="52" spans="1:7">
      <c r="A52" s="132"/>
      <c r="B52" s="146"/>
      <c r="C52" s="147"/>
      <c r="D52" s="148"/>
      <c r="E52" s="149"/>
      <c r="F52" s="137"/>
      <c r="G52" s="138"/>
    </row>
    <row r="53" spans="1:7">
      <c r="A53" s="132"/>
      <c r="B53" s="146"/>
      <c r="C53" s="147"/>
      <c r="D53" s="148"/>
      <c r="E53" s="149"/>
      <c r="F53" s="137"/>
      <c r="G53" s="138"/>
    </row>
    <row r="54" spans="1:7">
      <c r="A54" s="132"/>
      <c r="B54" s="146"/>
      <c r="C54" s="147"/>
      <c r="D54" s="148"/>
      <c r="E54" s="149"/>
      <c r="F54" s="137"/>
      <c r="G54" s="138"/>
    </row>
    <row r="55" spans="1:7">
      <c r="A55" s="132"/>
      <c r="B55" s="146"/>
      <c r="C55" s="147"/>
      <c r="D55" s="148"/>
      <c r="E55" s="149"/>
      <c r="F55" s="137"/>
      <c r="G55" s="138"/>
    </row>
    <row r="56" spans="1:7">
      <c r="A56" s="132"/>
      <c r="B56" s="146"/>
      <c r="C56" s="147"/>
      <c r="D56" s="148"/>
      <c r="E56" s="149"/>
      <c r="F56" s="137"/>
      <c r="G56" s="138"/>
    </row>
    <row r="57" spans="1:7">
      <c r="A57" s="132"/>
      <c r="B57" s="146"/>
      <c r="C57" s="147"/>
      <c r="D57" s="148"/>
      <c r="E57" s="149"/>
      <c r="F57" s="137"/>
      <c r="G57" s="138"/>
    </row>
    <row r="58" spans="1:7">
      <c r="A58" s="132"/>
      <c r="B58" s="146"/>
      <c r="C58" s="147"/>
      <c r="D58" s="148"/>
      <c r="E58" s="149"/>
      <c r="F58" s="137"/>
      <c r="G58" s="138"/>
    </row>
    <row r="59" spans="1:7">
      <c r="A59" s="132"/>
      <c r="B59" s="146"/>
      <c r="C59" s="147"/>
      <c r="D59" s="148"/>
      <c r="E59" s="149"/>
      <c r="F59" s="137"/>
      <c r="G59" s="138"/>
    </row>
    <row r="60" spans="1:7">
      <c r="A60" s="132"/>
      <c r="B60" s="146"/>
      <c r="C60" s="147"/>
      <c r="D60" s="148"/>
      <c r="E60" s="149"/>
      <c r="F60" s="137"/>
      <c r="G60" s="138"/>
    </row>
    <row r="61" spans="1:7">
      <c r="A61" s="132"/>
      <c r="B61" s="146"/>
      <c r="C61" s="147"/>
      <c r="D61" s="148"/>
      <c r="E61" s="149"/>
      <c r="F61" s="137"/>
      <c r="G61" s="138"/>
    </row>
    <row r="62" spans="1:7">
      <c r="A62" s="132"/>
      <c r="B62" s="146"/>
      <c r="C62" s="147"/>
      <c r="D62" s="148"/>
      <c r="E62" s="149"/>
      <c r="F62" s="137"/>
      <c r="G62" s="138"/>
    </row>
    <row r="63" spans="1:7">
      <c r="A63" s="132"/>
      <c r="B63" s="146"/>
      <c r="C63" s="147"/>
      <c r="D63" s="148"/>
      <c r="E63" s="149"/>
      <c r="F63" s="137"/>
      <c r="G63" s="138"/>
    </row>
    <row r="64" spans="1:7">
      <c r="A64" s="132"/>
      <c r="B64" s="146"/>
      <c r="C64" s="147"/>
      <c r="D64" s="148"/>
      <c r="E64" s="149"/>
      <c r="F64" s="137"/>
      <c r="G64" s="138"/>
    </row>
    <row r="65" spans="1:7">
      <c r="A65" s="132"/>
      <c r="B65" s="146"/>
      <c r="C65" s="147"/>
      <c r="D65" s="148"/>
      <c r="E65" s="149"/>
      <c r="F65" s="137"/>
      <c r="G65" s="138"/>
    </row>
    <row r="66" spans="1:7">
      <c r="A66" s="132"/>
      <c r="B66" s="146"/>
      <c r="C66" s="147"/>
      <c r="D66" s="148"/>
      <c r="E66" s="149"/>
      <c r="F66" s="137"/>
      <c r="G66" s="138"/>
    </row>
    <row r="67" spans="1:7">
      <c r="A67" s="132"/>
      <c r="B67" s="146"/>
      <c r="C67" s="147"/>
      <c r="D67" s="148"/>
      <c r="E67" s="149"/>
      <c r="F67" s="137"/>
      <c r="G67" s="138"/>
    </row>
    <row r="68" spans="1:7">
      <c r="A68" s="132"/>
      <c r="B68" s="146"/>
      <c r="C68" s="147"/>
      <c r="D68" s="148"/>
      <c r="E68" s="149"/>
      <c r="F68" s="137"/>
      <c r="G68" s="138"/>
    </row>
    <row r="69" spans="1:7">
      <c r="A69" s="132"/>
      <c r="B69" s="146"/>
      <c r="C69" s="147"/>
      <c r="D69" s="148"/>
      <c r="E69" s="149"/>
      <c r="F69" s="137"/>
      <c r="G69" s="138"/>
    </row>
    <row r="70" spans="1:7">
      <c r="A70" s="132"/>
      <c r="B70" s="146"/>
      <c r="C70" s="147"/>
      <c r="D70" s="148"/>
      <c r="E70" s="149"/>
      <c r="F70" s="137"/>
      <c r="G70" s="138"/>
    </row>
    <row r="71" spans="1:7">
      <c r="A71" s="132"/>
      <c r="B71" s="146"/>
      <c r="C71" s="147"/>
      <c r="D71" s="148"/>
      <c r="E71" s="149"/>
      <c r="F71" s="137"/>
      <c r="G71" s="138"/>
    </row>
    <row r="72" spans="1:7">
      <c r="A72" s="132"/>
      <c r="B72" s="146"/>
      <c r="C72" s="147"/>
      <c r="D72" s="148"/>
      <c r="E72" s="149"/>
      <c r="F72" s="137"/>
      <c r="G72" s="138"/>
    </row>
    <row r="73" spans="1:7">
      <c r="A73" s="132"/>
      <c r="B73" s="146"/>
      <c r="C73" s="147"/>
      <c r="D73" s="148"/>
      <c r="E73" s="149"/>
      <c r="F73" s="137"/>
      <c r="G73" s="138"/>
    </row>
    <row r="74" spans="1:7">
      <c r="A74" s="132"/>
      <c r="B74" s="146"/>
      <c r="C74" s="147"/>
      <c r="D74" s="148"/>
      <c r="E74" s="149"/>
      <c r="F74" s="137"/>
      <c r="G74" s="138"/>
    </row>
    <row r="75" spans="1:7">
      <c r="A75" s="132"/>
      <c r="B75" s="146"/>
      <c r="C75" s="147"/>
      <c r="D75" s="148"/>
      <c r="E75" s="149"/>
      <c r="F75" s="137"/>
      <c r="G75" s="138"/>
    </row>
    <row r="76" spans="1:7">
      <c r="A76" s="132"/>
      <c r="B76" s="146"/>
      <c r="C76" s="147"/>
      <c r="D76" s="148"/>
      <c r="E76" s="149"/>
      <c r="F76" s="137"/>
      <c r="G76" s="138"/>
    </row>
    <row r="77" spans="1:7">
      <c r="A77" s="132"/>
      <c r="B77" s="146"/>
      <c r="C77" s="147"/>
      <c r="D77" s="148"/>
      <c r="E77" s="149"/>
      <c r="F77" s="137"/>
      <c r="G77" s="138"/>
    </row>
    <row r="78" spans="1:7">
      <c r="A78" s="132"/>
      <c r="B78" s="146"/>
      <c r="C78" s="147"/>
      <c r="D78" s="148"/>
      <c r="E78" s="149"/>
      <c r="F78" s="137"/>
      <c r="G78" s="138"/>
    </row>
    <row r="79" spans="1:7">
      <c r="A79" s="132"/>
      <c r="B79" s="146"/>
      <c r="C79" s="147"/>
      <c r="D79" s="148"/>
      <c r="E79" s="149"/>
      <c r="F79" s="137"/>
      <c r="G79" s="138"/>
    </row>
    <row r="80" spans="1:7">
      <c r="A80" s="132"/>
      <c r="B80" s="146"/>
      <c r="C80" s="147"/>
      <c r="D80" s="148"/>
      <c r="E80" s="149"/>
      <c r="F80" s="137"/>
      <c r="G80" s="138"/>
    </row>
    <row r="81" spans="1:7">
      <c r="A81" s="132"/>
      <c r="B81" s="146"/>
      <c r="C81" s="147"/>
      <c r="D81" s="148"/>
      <c r="E81" s="149"/>
      <c r="F81" s="137"/>
      <c r="G81" s="138"/>
    </row>
    <row r="82" spans="1:7">
      <c r="A82" s="132"/>
      <c r="B82" s="146"/>
      <c r="C82" s="147"/>
      <c r="D82" s="148"/>
      <c r="E82" s="149"/>
      <c r="F82" s="137"/>
      <c r="G82" s="138"/>
    </row>
    <row r="83" spans="1:7">
      <c r="A83" s="132"/>
      <c r="B83" s="146"/>
      <c r="C83" s="147"/>
      <c r="D83" s="148"/>
      <c r="E83" s="149"/>
      <c r="F83" s="137"/>
      <c r="G83" s="138"/>
    </row>
    <row r="84" spans="1:7">
      <c r="A84" s="132"/>
      <c r="B84" s="146"/>
      <c r="C84" s="147"/>
      <c r="D84" s="148"/>
      <c r="E84" s="149"/>
      <c r="F84" s="137"/>
      <c r="G84" s="138"/>
    </row>
    <row r="85" spans="1:7">
      <c r="A85" s="132"/>
      <c r="B85" s="146"/>
      <c r="C85" s="147"/>
      <c r="D85" s="148"/>
      <c r="E85" s="149"/>
      <c r="F85" s="137"/>
      <c r="G85" s="138"/>
    </row>
    <row r="86" spans="1:7">
      <c r="A86" s="132"/>
      <c r="B86" s="146"/>
      <c r="C86" s="147"/>
      <c r="D86" s="148"/>
      <c r="E86" s="149"/>
      <c r="F86" s="137"/>
      <c r="G86" s="138"/>
    </row>
    <row r="87" spans="1:7">
      <c r="A87" s="132"/>
      <c r="B87" s="146"/>
      <c r="C87" s="147"/>
      <c r="D87" s="148"/>
      <c r="E87" s="149"/>
      <c r="F87" s="137"/>
      <c r="G87" s="138"/>
    </row>
    <row r="88" spans="1:7">
      <c r="A88" s="132"/>
      <c r="B88" s="146"/>
      <c r="C88" s="147"/>
      <c r="D88" s="148"/>
      <c r="E88" s="149"/>
      <c r="F88" s="137"/>
      <c r="G88" s="138"/>
    </row>
    <row r="89" spans="1:7">
      <c r="A89" s="132"/>
      <c r="B89" s="146"/>
      <c r="C89" s="147"/>
      <c r="D89" s="148"/>
      <c r="E89" s="149"/>
      <c r="F89" s="137"/>
      <c r="G89" s="138"/>
    </row>
    <row r="90" spans="1:7">
      <c r="A90" s="132"/>
      <c r="B90" s="146"/>
      <c r="C90" s="147"/>
      <c r="D90" s="148"/>
      <c r="E90" s="149"/>
      <c r="F90" s="137"/>
      <c r="G90" s="138"/>
    </row>
    <row r="91" spans="1:7">
      <c r="A91" s="132"/>
      <c r="B91" s="146"/>
      <c r="C91" s="147"/>
      <c r="D91" s="148"/>
      <c r="E91" s="149"/>
      <c r="F91" s="137"/>
      <c r="G91" s="138"/>
    </row>
    <row r="92" spans="1:7">
      <c r="A92" s="132"/>
      <c r="B92" s="146"/>
      <c r="C92" s="147"/>
      <c r="D92" s="148"/>
      <c r="E92" s="149"/>
      <c r="F92" s="137"/>
      <c r="G92" s="138"/>
    </row>
    <row r="93" spans="1:7">
      <c r="A93" s="132"/>
      <c r="B93" s="146"/>
      <c r="C93" s="147"/>
      <c r="D93" s="148"/>
      <c r="E93" s="149"/>
      <c r="F93" s="137"/>
      <c r="G93" s="138"/>
    </row>
    <row r="94" spans="1:7">
      <c r="A94" s="132"/>
      <c r="B94" s="146"/>
      <c r="C94" s="147"/>
      <c r="D94" s="148"/>
      <c r="E94" s="149"/>
      <c r="F94" s="137"/>
      <c r="G94" s="138"/>
    </row>
    <row r="95" spans="1:7">
      <c r="A95" s="132"/>
      <c r="B95" s="146"/>
      <c r="C95" s="147"/>
      <c r="D95" s="148"/>
      <c r="E95" s="149"/>
      <c r="F95" s="137"/>
      <c r="G95" s="138"/>
    </row>
    <row r="96" spans="1:7">
      <c r="A96" s="132"/>
      <c r="B96" s="146"/>
      <c r="C96" s="147"/>
      <c r="D96" s="148"/>
      <c r="E96" s="149"/>
      <c r="F96" s="137"/>
      <c r="G96" s="138"/>
    </row>
    <row r="97" spans="1:7">
      <c r="A97" s="132"/>
      <c r="B97" s="146"/>
      <c r="C97" s="147"/>
      <c r="D97" s="148"/>
      <c r="E97" s="149"/>
      <c r="F97" s="137"/>
      <c r="G97" s="138"/>
    </row>
    <row r="98" spans="1:7">
      <c r="A98" s="132"/>
      <c r="B98" s="146"/>
      <c r="C98" s="147"/>
      <c r="D98" s="148"/>
      <c r="E98" s="149"/>
      <c r="F98" s="137"/>
      <c r="G98" s="138"/>
    </row>
    <row r="99" spans="1:7">
      <c r="A99" s="132"/>
      <c r="B99" s="146"/>
      <c r="C99" s="147"/>
      <c r="D99" s="148"/>
      <c r="E99" s="149"/>
      <c r="F99" s="137"/>
      <c r="G99" s="138"/>
    </row>
    <row r="100" spans="1:7">
      <c r="A100" s="151"/>
      <c r="B100" s="152"/>
      <c r="C100" s="153"/>
      <c r="D100" s="154"/>
      <c r="E100" s="155"/>
      <c r="F100" s="156"/>
      <c r="G100" s="157"/>
    </row>
    <row r="101" spans="1:7">
      <c r="B101" s="159"/>
      <c r="C101" s="159"/>
      <c r="D101" s="159"/>
      <c r="E101" s="159"/>
    </row>
    <row r="102" spans="1:7">
      <c r="B102" s="159"/>
      <c r="C102" s="159"/>
      <c r="D102" s="159"/>
      <c r="E102" s="159"/>
    </row>
    <row r="103" spans="1:7">
      <c r="B103" s="159"/>
      <c r="C103" s="159"/>
      <c r="D103" s="159"/>
      <c r="E103" s="159"/>
    </row>
    <row r="104" spans="1:7">
      <c r="B104" s="159"/>
      <c r="C104" s="159"/>
      <c r="D104" s="159"/>
      <c r="E104" s="159"/>
    </row>
    <row r="105" spans="1:7">
      <c r="B105" s="159"/>
      <c r="C105" s="159"/>
      <c r="D105" s="159"/>
      <c r="E105" s="159"/>
    </row>
    <row r="106" spans="1:7">
      <c r="B106" s="159"/>
      <c r="C106" s="159"/>
      <c r="D106" s="159"/>
      <c r="E106" s="159"/>
    </row>
    <row r="107" spans="1:7">
      <c r="B107" s="159"/>
      <c r="C107" s="159"/>
      <c r="D107" s="159"/>
      <c r="E107" s="159"/>
    </row>
    <row r="108" spans="1:7">
      <c r="B108" s="159"/>
      <c r="C108" s="159"/>
      <c r="D108" s="159"/>
      <c r="E108" s="159"/>
    </row>
    <row r="109" spans="1:7">
      <c r="B109" s="159"/>
      <c r="C109" s="159"/>
      <c r="D109" s="159"/>
      <c r="E109" s="159"/>
    </row>
    <row r="110" spans="1:7">
      <c r="B110" s="159"/>
      <c r="C110" s="159"/>
      <c r="D110" s="159"/>
      <c r="E110" s="159"/>
    </row>
    <row r="111" spans="1:7">
      <c r="B111" s="159"/>
      <c r="C111" s="159"/>
      <c r="D111" s="159"/>
      <c r="E111" s="159"/>
    </row>
    <row r="112" spans="1:7">
      <c r="B112" s="159"/>
      <c r="C112" s="159"/>
      <c r="D112" s="159"/>
      <c r="E112" s="159"/>
    </row>
    <row r="113" spans="2:5">
      <c r="B113" s="159"/>
      <c r="C113" s="159"/>
      <c r="D113" s="159"/>
      <c r="E113" s="159"/>
    </row>
    <row r="114" spans="2:5">
      <c r="B114" s="159"/>
      <c r="C114" s="159"/>
      <c r="D114" s="159"/>
      <c r="E114" s="159"/>
    </row>
    <row r="115" spans="2:5">
      <c r="B115" s="159"/>
      <c r="C115" s="159"/>
      <c r="D115" s="159"/>
      <c r="E115" s="159"/>
    </row>
    <row r="116" spans="2:5">
      <c r="B116" s="159"/>
      <c r="C116" s="159"/>
      <c r="D116" s="159"/>
      <c r="E116" s="159"/>
    </row>
    <row r="117" spans="2:5">
      <c r="B117" s="159"/>
      <c r="C117" s="159"/>
      <c r="D117" s="159"/>
      <c r="E117" s="159"/>
    </row>
    <row r="118" spans="2:5">
      <c r="B118" s="159"/>
      <c r="C118" s="159"/>
      <c r="D118" s="159"/>
      <c r="E118" s="159"/>
    </row>
    <row r="119" spans="2:5">
      <c r="B119" s="159"/>
      <c r="C119" s="159"/>
      <c r="D119" s="159"/>
      <c r="E119" s="159"/>
    </row>
    <row r="120" spans="2:5">
      <c r="B120" s="159"/>
      <c r="C120" s="159"/>
      <c r="D120" s="159"/>
      <c r="E120" s="159"/>
    </row>
    <row r="121" spans="2:5">
      <c r="B121" s="159"/>
      <c r="C121" s="159"/>
      <c r="D121" s="159"/>
      <c r="E121" s="159"/>
    </row>
    <row r="122" spans="2:5">
      <c r="B122" s="159"/>
      <c r="C122" s="159"/>
      <c r="D122" s="159"/>
      <c r="E122" s="159"/>
    </row>
    <row r="123" spans="2:5">
      <c r="B123" s="159"/>
      <c r="C123" s="159"/>
      <c r="D123" s="159"/>
      <c r="E123" s="159"/>
    </row>
    <row r="124" spans="2:5">
      <c r="B124" s="159"/>
      <c r="C124" s="159"/>
      <c r="D124" s="159"/>
      <c r="E124" s="159"/>
    </row>
    <row r="125" spans="2:5">
      <c r="B125" s="159"/>
      <c r="C125" s="159"/>
      <c r="D125" s="159"/>
      <c r="E125" s="159"/>
    </row>
    <row r="126" spans="2:5">
      <c r="B126" s="159"/>
      <c r="C126" s="159"/>
      <c r="D126" s="159"/>
      <c r="E126" s="159"/>
    </row>
    <row r="127" spans="2:5">
      <c r="B127" s="159"/>
      <c r="C127" s="159"/>
      <c r="D127" s="159"/>
      <c r="E127" s="159"/>
    </row>
    <row r="128" spans="2:5">
      <c r="B128" s="159"/>
      <c r="C128" s="159"/>
      <c r="D128" s="159"/>
      <c r="E128" s="159"/>
    </row>
    <row r="129" spans="2:5">
      <c r="B129" s="159"/>
      <c r="C129" s="159"/>
      <c r="D129" s="159"/>
      <c r="E129" s="159"/>
    </row>
    <row r="130" spans="2:5">
      <c r="B130" s="159"/>
      <c r="C130" s="159"/>
      <c r="D130" s="159"/>
      <c r="E130" s="159"/>
    </row>
    <row r="131" spans="2:5">
      <c r="B131" s="159"/>
      <c r="C131" s="159"/>
      <c r="D131" s="159"/>
      <c r="E131" s="159"/>
    </row>
    <row r="132" spans="2:5">
      <c r="B132" s="159"/>
      <c r="C132" s="159"/>
      <c r="D132" s="159"/>
      <c r="E132" s="159"/>
    </row>
    <row r="133" spans="2:5">
      <c r="B133" s="159"/>
      <c r="C133" s="159"/>
      <c r="D133" s="159"/>
      <c r="E133" s="159"/>
    </row>
    <row r="134" spans="2:5">
      <c r="B134" s="159"/>
      <c r="C134" s="159"/>
      <c r="D134" s="159"/>
      <c r="E134" s="159"/>
    </row>
    <row r="135" spans="2:5">
      <c r="B135" s="159"/>
      <c r="C135" s="159"/>
      <c r="D135" s="159"/>
      <c r="E135" s="159"/>
    </row>
    <row r="136" spans="2:5">
      <c r="B136" s="159"/>
      <c r="C136" s="159"/>
      <c r="D136" s="159"/>
      <c r="E136" s="159"/>
    </row>
    <row r="137" spans="2:5">
      <c r="B137" s="159"/>
      <c r="C137" s="159"/>
      <c r="D137" s="159"/>
      <c r="E137" s="159"/>
    </row>
    <row r="138" spans="2:5">
      <c r="B138" s="159"/>
      <c r="C138" s="159"/>
      <c r="D138" s="159"/>
      <c r="E138" s="159"/>
    </row>
    <row r="139" spans="2:5">
      <c r="B139" s="159"/>
      <c r="C139" s="159"/>
      <c r="D139" s="159"/>
      <c r="E139" s="159"/>
    </row>
    <row r="140" spans="2:5">
      <c r="B140" s="159"/>
      <c r="C140" s="159"/>
      <c r="D140" s="159"/>
      <c r="E140" s="159"/>
    </row>
    <row r="141" spans="2:5">
      <c r="B141" s="159"/>
      <c r="C141" s="159"/>
      <c r="D141" s="159"/>
      <c r="E141" s="159"/>
    </row>
    <row r="142" spans="2:5">
      <c r="B142" s="159"/>
      <c r="C142" s="159"/>
      <c r="D142" s="159"/>
      <c r="E142" s="159"/>
    </row>
    <row r="143" spans="2:5">
      <c r="B143" s="159"/>
      <c r="C143" s="159"/>
      <c r="D143" s="159"/>
      <c r="E143" s="159"/>
    </row>
    <row r="144" spans="2:5">
      <c r="B144" s="159"/>
      <c r="C144" s="159"/>
      <c r="D144" s="159"/>
      <c r="E144" s="159"/>
    </row>
    <row r="145" spans="2:5">
      <c r="B145" s="159"/>
      <c r="C145" s="159"/>
      <c r="D145" s="159"/>
      <c r="E145" s="159"/>
    </row>
    <row r="146" spans="2:5">
      <c r="B146" s="159"/>
      <c r="C146" s="159"/>
      <c r="D146" s="159"/>
      <c r="E146" s="159"/>
    </row>
    <row r="147" spans="2:5">
      <c r="B147" s="159"/>
      <c r="C147" s="159"/>
      <c r="D147" s="159"/>
      <c r="E147" s="159"/>
    </row>
    <row r="148" spans="2:5">
      <c r="B148" s="159"/>
      <c r="C148" s="159"/>
      <c r="D148" s="159"/>
      <c r="E148" s="159"/>
    </row>
    <row r="149" spans="2:5">
      <c r="B149" s="159"/>
      <c r="C149" s="159"/>
      <c r="D149" s="159"/>
      <c r="E149" s="159"/>
    </row>
    <row r="150" spans="2:5">
      <c r="B150" s="159"/>
      <c r="C150" s="159"/>
      <c r="D150" s="159"/>
      <c r="E150" s="159"/>
    </row>
    <row r="151" spans="2:5">
      <c r="B151" s="159"/>
      <c r="C151" s="159"/>
      <c r="D151" s="159"/>
      <c r="E151" s="159"/>
    </row>
    <row r="152" spans="2:5">
      <c r="B152" s="159"/>
      <c r="C152" s="159"/>
      <c r="D152" s="159"/>
      <c r="E152" s="159"/>
    </row>
    <row r="153" spans="2:5">
      <c r="B153" s="159"/>
      <c r="C153" s="159"/>
      <c r="D153" s="159"/>
      <c r="E153" s="159"/>
    </row>
    <row r="154" spans="2:5">
      <c r="B154" s="159"/>
      <c r="C154" s="159"/>
      <c r="D154" s="159"/>
      <c r="E154" s="159"/>
    </row>
    <row r="155" spans="2:5">
      <c r="B155" s="159"/>
      <c r="C155" s="159"/>
      <c r="D155" s="159"/>
      <c r="E155" s="159"/>
    </row>
    <row r="156" spans="2:5">
      <c r="B156" s="159"/>
      <c r="C156" s="159"/>
      <c r="D156" s="159"/>
      <c r="E156" s="159"/>
    </row>
    <row r="157" spans="2:5">
      <c r="B157" s="159"/>
      <c r="C157" s="159"/>
      <c r="D157" s="159"/>
      <c r="E157" s="159"/>
    </row>
    <row r="158" spans="2:5">
      <c r="B158" s="159"/>
      <c r="C158" s="159"/>
      <c r="D158" s="159"/>
      <c r="E158" s="159"/>
    </row>
    <row r="159" spans="2:5">
      <c r="B159" s="159"/>
      <c r="C159" s="159"/>
      <c r="D159" s="159"/>
      <c r="E159" s="159"/>
    </row>
    <row r="160" spans="2:5">
      <c r="B160" s="159"/>
      <c r="C160" s="159"/>
      <c r="D160" s="159"/>
      <c r="E160" s="159"/>
    </row>
    <row r="161" spans="2:5">
      <c r="B161" s="159"/>
      <c r="C161" s="159"/>
      <c r="D161" s="159"/>
      <c r="E161" s="159"/>
    </row>
    <row r="162" spans="2:5">
      <c r="B162" s="159"/>
      <c r="C162" s="159"/>
      <c r="D162" s="159"/>
      <c r="E162" s="159"/>
    </row>
    <row r="163" spans="2:5">
      <c r="B163" s="159"/>
      <c r="C163" s="159"/>
      <c r="D163" s="159"/>
      <c r="E163" s="159"/>
    </row>
    <row r="164" spans="2:5">
      <c r="B164" s="159"/>
      <c r="C164" s="159"/>
      <c r="D164" s="159"/>
      <c r="E164" s="159"/>
    </row>
    <row r="165" spans="2:5">
      <c r="B165" s="159"/>
      <c r="C165" s="159"/>
      <c r="D165" s="159"/>
      <c r="E165" s="159"/>
    </row>
    <row r="166" spans="2:5">
      <c r="B166" s="159"/>
      <c r="C166" s="159"/>
      <c r="D166" s="159"/>
      <c r="E166" s="159"/>
    </row>
    <row r="167" spans="2:5">
      <c r="B167" s="159"/>
      <c r="C167" s="159"/>
      <c r="D167" s="159"/>
      <c r="E167" s="159"/>
    </row>
    <row r="168" spans="2:5">
      <c r="B168" s="159"/>
      <c r="C168" s="159"/>
      <c r="D168" s="159"/>
      <c r="E168" s="159"/>
    </row>
    <row r="169" spans="2:5">
      <c r="B169" s="159"/>
      <c r="C169" s="159"/>
      <c r="D169" s="159"/>
      <c r="E169" s="159"/>
    </row>
    <row r="170" spans="2:5">
      <c r="B170" s="159"/>
      <c r="C170" s="159"/>
      <c r="D170" s="159"/>
      <c r="E170" s="159"/>
    </row>
    <row r="171" spans="2:5">
      <c r="B171" s="159"/>
      <c r="C171" s="159"/>
      <c r="D171" s="159"/>
      <c r="E171" s="159"/>
    </row>
    <row r="172" spans="2:5">
      <c r="B172" s="159"/>
      <c r="C172" s="159"/>
      <c r="D172" s="159"/>
      <c r="E172" s="159"/>
    </row>
    <row r="173" spans="2:5">
      <c r="B173" s="159"/>
      <c r="C173" s="159"/>
      <c r="D173" s="159"/>
      <c r="E173" s="159"/>
    </row>
    <row r="174" spans="2:5">
      <c r="B174" s="159"/>
      <c r="C174" s="159"/>
      <c r="D174" s="159"/>
      <c r="E174" s="159"/>
    </row>
    <row r="175" spans="2:5">
      <c r="B175" s="159"/>
      <c r="C175" s="159"/>
      <c r="D175" s="159"/>
      <c r="E175" s="159"/>
    </row>
    <row r="176" spans="2:5">
      <c r="B176" s="159"/>
      <c r="C176" s="159"/>
      <c r="D176" s="159"/>
      <c r="E176" s="159"/>
    </row>
    <row r="177" spans="2:5">
      <c r="B177" s="159"/>
      <c r="C177" s="159"/>
      <c r="D177" s="159"/>
      <c r="E177" s="159"/>
    </row>
    <row r="178" spans="2:5">
      <c r="B178" s="159"/>
      <c r="C178" s="159"/>
      <c r="D178" s="159"/>
      <c r="E178" s="159"/>
    </row>
    <row r="179" spans="2:5">
      <c r="B179" s="159"/>
      <c r="C179" s="159"/>
      <c r="D179" s="159"/>
      <c r="E179" s="159"/>
    </row>
    <row r="180" spans="2:5">
      <c r="B180" s="159"/>
      <c r="C180" s="159"/>
      <c r="D180" s="159"/>
      <c r="E180" s="159"/>
    </row>
    <row r="181" spans="2:5">
      <c r="B181" s="159"/>
      <c r="C181" s="159"/>
      <c r="D181" s="159"/>
      <c r="E181" s="159"/>
    </row>
    <row r="182" spans="2:5">
      <c r="B182" s="159"/>
      <c r="C182" s="159"/>
      <c r="D182" s="159"/>
      <c r="E182" s="159"/>
    </row>
    <row r="183" spans="2:5">
      <c r="B183" s="159"/>
      <c r="C183" s="159"/>
      <c r="D183" s="159"/>
      <c r="E183" s="159"/>
    </row>
    <row r="184" spans="2:5">
      <c r="B184" s="159"/>
      <c r="C184" s="159"/>
      <c r="D184" s="159"/>
      <c r="E184" s="159"/>
    </row>
    <row r="185" spans="2:5">
      <c r="B185" s="159"/>
      <c r="C185" s="159"/>
      <c r="D185" s="159"/>
      <c r="E185" s="159"/>
    </row>
    <row r="186" spans="2:5">
      <c r="B186" s="159"/>
      <c r="C186" s="159"/>
      <c r="D186" s="159"/>
      <c r="E186" s="159"/>
    </row>
    <row r="187" spans="2:5">
      <c r="B187" s="159"/>
      <c r="C187" s="159"/>
      <c r="D187" s="159"/>
      <c r="E187" s="159"/>
    </row>
    <row r="188" spans="2:5">
      <c r="B188" s="159"/>
      <c r="C188" s="159"/>
      <c r="D188" s="159"/>
      <c r="E188" s="159"/>
    </row>
    <row r="189" spans="2:5">
      <c r="B189" s="159"/>
      <c r="C189" s="159"/>
      <c r="D189" s="159"/>
      <c r="E189" s="159"/>
    </row>
    <row r="190" spans="2:5">
      <c r="B190" s="159"/>
      <c r="C190" s="159"/>
      <c r="D190" s="159"/>
      <c r="E190" s="159"/>
    </row>
    <row r="191" spans="2:5">
      <c r="B191" s="159"/>
      <c r="C191" s="159"/>
      <c r="D191" s="159"/>
      <c r="E191" s="159"/>
    </row>
    <row r="192" spans="2:5">
      <c r="B192" s="159"/>
      <c r="C192" s="159"/>
      <c r="D192" s="159"/>
      <c r="E192" s="159"/>
    </row>
    <row r="193" spans="2:5">
      <c r="B193" s="159"/>
      <c r="C193" s="159"/>
      <c r="D193" s="159"/>
      <c r="E193" s="159"/>
    </row>
    <row r="194" spans="2:5">
      <c r="B194" s="159"/>
      <c r="C194" s="159"/>
      <c r="D194" s="159"/>
      <c r="E194" s="159"/>
    </row>
    <row r="195" spans="2:5">
      <c r="B195" s="159"/>
      <c r="C195" s="159"/>
      <c r="D195" s="159"/>
      <c r="E195" s="159"/>
    </row>
    <row r="196" spans="2:5">
      <c r="B196" s="159"/>
      <c r="C196" s="159"/>
      <c r="D196" s="159"/>
      <c r="E196" s="159"/>
    </row>
    <row r="197" spans="2:5">
      <c r="B197" s="159"/>
      <c r="C197" s="159"/>
      <c r="D197" s="159"/>
      <c r="E197" s="159"/>
    </row>
    <row r="198" spans="2:5">
      <c r="B198" s="159"/>
      <c r="C198" s="159"/>
      <c r="D198" s="159"/>
      <c r="E198" s="159"/>
    </row>
    <row r="199" spans="2:5">
      <c r="B199" s="159"/>
      <c r="C199" s="159"/>
      <c r="D199" s="159"/>
      <c r="E199" s="159"/>
    </row>
  </sheetData>
  <sheetProtection password="CD2B" sheet="1" objects="1" scenarios="1" selectLockedCells="1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3"/>
  <sheetViews>
    <sheetView zoomScale="125" zoomScaleNormal="125" zoomScalePageLayoutView="125" workbookViewId="0">
      <pane ySplit="1" topLeftCell="A2" activePane="bottomLeft" state="frozen"/>
      <selection pane="bottomLeft" activeCell="B5" sqref="B5"/>
    </sheetView>
  </sheetViews>
  <sheetFormatPr baseColWidth="10" defaultColWidth="8.83203125" defaultRowHeight="14" x14ac:dyDescent="0"/>
  <cols>
    <col min="1" max="1" width="3.5" customWidth="1"/>
    <col min="2" max="2" width="25.5" bestFit="1" customWidth="1"/>
    <col min="4" max="4" width="5.33203125" bestFit="1" customWidth="1"/>
    <col min="5" max="5" width="8.6640625" style="25" bestFit="1" customWidth="1"/>
    <col min="6" max="6" width="16.1640625" style="24" bestFit="1" customWidth="1"/>
    <col min="7" max="7" width="8.6640625" style="34" bestFit="1" customWidth="1"/>
    <col min="8" max="8" width="7.6640625" style="26" customWidth="1"/>
    <col min="9" max="9" width="4.6640625" style="27" customWidth="1"/>
    <col min="10" max="10" width="6.5" style="33" bestFit="1" customWidth="1"/>
    <col min="12" max="12" width="9.1640625" bestFit="1" customWidth="1"/>
    <col min="15" max="15" width="8.1640625" bestFit="1" customWidth="1"/>
    <col min="16" max="16" width="7.1640625" bestFit="1" customWidth="1"/>
    <col min="17" max="17" width="14" bestFit="1" customWidth="1"/>
    <col min="18" max="18" width="3.1640625" bestFit="1" customWidth="1"/>
    <col min="19" max="19" width="26.6640625" customWidth="1"/>
  </cols>
  <sheetData>
    <row r="1" spans="2:16" ht="15" thickBot="1">
      <c r="B1" s="45" t="s">
        <v>0</v>
      </c>
      <c r="C1" s="95" t="s">
        <v>5</v>
      </c>
      <c r="D1" s="20"/>
      <c r="E1" s="47" t="s">
        <v>1</v>
      </c>
      <c r="F1" s="50" t="s">
        <v>2</v>
      </c>
      <c r="G1" s="53" t="s">
        <v>3</v>
      </c>
      <c r="H1" s="56" t="s">
        <v>4</v>
      </c>
      <c r="I1" s="41" t="s">
        <v>17</v>
      </c>
      <c r="J1" s="42" t="s">
        <v>18</v>
      </c>
      <c r="K1" s="71" t="s">
        <v>6</v>
      </c>
      <c r="L1" s="74" t="s">
        <v>7</v>
      </c>
      <c r="M1" s="77" t="s">
        <v>8</v>
      </c>
      <c r="N1" s="80" t="s">
        <v>9</v>
      </c>
      <c r="O1" s="43" t="s">
        <v>17</v>
      </c>
      <c r="P1" s="44" t="s">
        <v>18</v>
      </c>
    </row>
    <row r="2" spans="2:16">
      <c r="B2" s="117" t="s">
        <v>26</v>
      </c>
      <c r="C2" s="119">
        <v>30</v>
      </c>
      <c r="D2" t="s">
        <v>14</v>
      </c>
      <c r="E2" s="48">
        <f>IF($B2=0,"0",VLOOKUP($B2,'Lista Alimenti'!$A$2:$G$99,2,0))</f>
        <v>22</v>
      </c>
      <c r="F2" s="51">
        <f>IF($B2=0,"0",VLOOKUP($B2,'Lista Alimenti'!$A$2:$G$99,3,0))</f>
        <v>20</v>
      </c>
      <c r="G2" s="54">
        <f>IF($B2=0,"0",VLOOKUP($B2,'Lista Alimenti'!$A$2:$G$99,4,0))</f>
        <v>51</v>
      </c>
      <c r="H2" s="57">
        <f>IF($B2=0,"0",VLOOKUP($B2,'Lista Alimenti'!$A$2:$G$99,5,0))</f>
        <v>581</v>
      </c>
      <c r="I2" s="35">
        <f>IF($B2=0,"0",VLOOKUP($B2,'Lista Alimenti'!$A$2:$G$99,6,0))</f>
        <v>0</v>
      </c>
      <c r="J2" s="36">
        <f>IF($B2=0,"0",VLOOKUP($B2,'Lista Alimenti'!$A$2:$G$99,7,0))</f>
        <v>12.65</v>
      </c>
      <c r="K2" s="72">
        <f t="shared" ref="K2:K24" si="0">C2*E2/100</f>
        <v>6.6</v>
      </c>
      <c r="L2" s="75">
        <f t="shared" ref="L2:L24" si="1">C2*F2/100</f>
        <v>6</v>
      </c>
      <c r="M2" s="78">
        <f t="shared" ref="M2:M24" si="2">C2*G2/100</f>
        <v>15.3</v>
      </c>
      <c r="N2" s="81">
        <f t="shared" ref="N2:N24" si="3">H2*C2/100</f>
        <v>174.3</v>
      </c>
      <c r="O2" s="1">
        <f>C2/100*I2</f>
        <v>0</v>
      </c>
      <c r="P2" s="2">
        <f>C2/100*J2</f>
        <v>3.7949999999999999</v>
      </c>
    </row>
    <row r="3" spans="2:16">
      <c r="B3" s="117" t="s">
        <v>13</v>
      </c>
      <c r="C3" s="120">
        <v>20</v>
      </c>
      <c r="D3" t="s">
        <v>14</v>
      </c>
      <c r="E3" s="58">
        <f>IF($B3=0,"0",VLOOKUP($B3,'Lista Alimenti'!$A$2:$G$99,2,0))</f>
        <v>0</v>
      </c>
      <c r="F3" s="23">
        <f>IF($B3=0,"0",VLOOKUP($B3,'Lista Alimenti'!$A$2:$G$99,3,0))</f>
        <v>0</v>
      </c>
      <c r="G3" s="59">
        <f>IF($B3=0,"0",VLOOKUP($B3,'Lista Alimenti'!$A$2:$G$99,4,0))</f>
        <v>92</v>
      </c>
      <c r="H3" s="18">
        <f>IF($B3=0,"0",VLOOKUP($B3,'Lista Alimenti'!$A$2:$G$99,5,0))</f>
        <v>828</v>
      </c>
      <c r="I3" s="22">
        <f>IF($B3=0,"0",VLOOKUP($B3,'Lista Alimenti'!$A$2:$G$99,6,0))</f>
        <v>0.76</v>
      </c>
      <c r="J3" s="37">
        <f>IF($B3=0,"0",VLOOKUP($B3,'Lista Alimenti'!$A$2:$G$99,7,0))</f>
        <v>9.8000000000000007</v>
      </c>
      <c r="K3" s="21">
        <f t="shared" si="0"/>
        <v>0</v>
      </c>
      <c r="L3" s="21">
        <f t="shared" si="1"/>
        <v>0</v>
      </c>
      <c r="M3" s="21">
        <f t="shared" si="2"/>
        <v>18.399999999999999</v>
      </c>
      <c r="N3" s="31">
        <f t="shared" si="3"/>
        <v>165.6</v>
      </c>
      <c r="O3" s="1">
        <f t="shared" ref="O3:O24" si="4">C3/100*I3</f>
        <v>0.15200000000000002</v>
      </c>
      <c r="P3" s="2">
        <f t="shared" ref="P3:P24" si="5">C3/100*J3</f>
        <v>1.9600000000000002</v>
      </c>
    </row>
    <row r="4" spans="2:16">
      <c r="B4" s="117" t="s">
        <v>44</v>
      </c>
      <c r="C4" s="120">
        <v>400</v>
      </c>
      <c r="D4" t="s">
        <v>14</v>
      </c>
      <c r="E4" s="49">
        <f>IF($B4=0,"0",VLOOKUP($B4,'Lista Alimenti'!$A$2:$G$99,2,0))</f>
        <v>3.6</v>
      </c>
      <c r="F4" s="52">
        <f>IF($B4=0,"0",VLOOKUP($B4,'Lista Alimenti'!$A$2:$G$99,3,0))</f>
        <v>4.2</v>
      </c>
      <c r="G4" s="55">
        <f>IF($B4=0,"0",VLOOKUP($B4,'Lista Alimenti'!$A$2:$G$99,4,0))</f>
        <v>0.6</v>
      </c>
      <c r="H4" s="46">
        <f>IF($B4=0,"0",VLOOKUP($B4,'Lista Alimenti'!$A$2:$G$99,5,0))</f>
        <v>31</v>
      </c>
      <c r="I4" s="22">
        <f>IF($B4=0,"0",VLOOKUP($B4,'Lista Alimenti'!$A$2:$G$99,6,0))</f>
        <v>0</v>
      </c>
      <c r="J4" s="37">
        <f>IF($B4=0,"0",VLOOKUP($B4,'Lista Alimenti'!$A$2:$G$99,7,0))</f>
        <v>0</v>
      </c>
      <c r="K4" s="73">
        <f t="shared" si="0"/>
        <v>14.4</v>
      </c>
      <c r="L4" s="76">
        <f t="shared" si="1"/>
        <v>16.8</v>
      </c>
      <c r="M4" s="79">
        <f t="shared" si="2"/>
        <v>2.4</v>
      </c>
      <c r="N4" s="82">
        <f t="shared" si="3"/>
        <v>124</v>
      </c>
      <c r="O4" s="1">
        <f t="shared" si="4"/>
        <v>0</v>
      </c>
      <c r="P4" s="2">
        <f t="shared" si="5"/>
        <v>0</v>
      </c>
    </row>
    <row r="5" spans="2:16">
      <c r="B5" s="117"/>
      <c r="C5" s="120"/>
      <c r="D5" t="s">
        <v>14</v>
      </c>
      <c r="E5" s="58" t="str">
        <f>IF($B5=0,"0",VLOOKUP($B5,'Lista Alimenti'!$A$2:$G$99,2,0))</f>
        <v>0</v>
      </c>
      <c r="F5" s="23" t="str">
        <f>IF($B5=0,"0",VLOOKUP($B5,'Lista Alimenti'!$A$2:$G$99,3,0))</f>
        <v>0</v>
      </c>
      <c r="G5" s="59" t="str">
        <f>IF($B5=0,"0",VLOOKUP($B5,'Lista Alimenti'!$A$2:$G$99,4,0))</f>
        <v>0</v>
      </c>
      <c r="H5" s="18" t="str">
        <f>IF($B5=0,"0",VLOOKUP($B5,'Lista Alimenti'!$A$2:$G$99,5,0))</f>
        <v>0</v>
      </c>
      <c r="I5" s="22" t="str">
        <f>IF($B5=0,"0",VLOOKUP($B5,'Lista Alimenti'!$A$2:$G$99,6,0))</f>
        <v>0</v>
      </c>
      <c r="J5" s="37" t="str">
        <f>IF($B5=0,"0",VLOOKUP($B5,'Lista Alimenti'!$A$2:$G$99,7,0))</f>
        <v>0</v>
      </c>
      <c r="K5" s="21">
        <f t="shared" si="0"/>
        <v>0</v>
      </c>
      <c r="L5" s="21">
        <f t="shared" si="1"/>
        <v>0</v>
      </c>
      <c r="M5" s="21">
        <f t="shared" si="2"/>
        <v>0</v>
      </c>
      <c r="N5" s="31">
        <f t="shared" si="3"/>
        <v>0</v>
      </c>
      <c r="O5" s="1">
        <f t="shared" si="4"/>
        <v>0</v>
      </c>
      <c r="P5" s="2">
        <f t="shared" si="5"/>
        <v>0</v>
      </c>
    </row>
    <row r="6" spans="2:16">
      <c r="B6" s="117"/>
      <c r="C6" s="120"/>
      <c r="D6" t="s">
        <v>14</v>
      </c>
      <c r="E6" s="49" t="str">
        <f>IF($B6=0,"0",VLOOKUP($B6,'Lista Alimenti'!$A$2:$G$99,2,0))</f>
        <v>0</v>
      </c>
      <c r="F6" s="52" t="str">
        <f>IF($B6=0,"0",VLOOKUP($B6,'Lista Alimenti'!$A$2:$G$99,3,0))</f>
        <v>0</v>
      </c>
      <c r="G6" s="55" t="str">
        <f>IF($B6=0,"0",VLOOKUP($B6,'Lista Alimenti'!$A$2:$G$99,4,0))</f>
        <v>0</v>
      </c>
      <c r="H6" s="46" t="str">
        <f>IF($B6=0,"0",VLOOKUP($B6,'Lista Alimenti'!$A$2:$G$99,5,0))</f>
        <v>0</v>
      </c>
      <c r="I6" s="22" t="str">
        <f>IF($B6=0,"0",VLOOKUP($B6,'Lista Alimenti'!$A$2:$G$99,6,0))</f>
        <v>0</v>
      </c>
      <c r="J6" s="37" t="str">
        <f>IF($B6=0,"0",VLOOKUP($B6,'Lista Alimenti'!$A$2:$G$99,7,0))</f>
        <v>0</v>
      </c>
      <c r="K6" s="73">
        <f t="shared" si="0"/>
        <v>0</v>
      </c>
      <c r="L6" s="76">
        <f t="shared" si="1"/>
        <v>0</v>
      </c>
      <c r="M6" s="79">
        <f t="shared" si="2"/>
        <v>0</v>
      </c>
      <c r="N6" s="82">
        <f t="shared" si="3"/>
        <v>0</v>
      </c>
      <c r="O6" s="1">
        <f t="shared" si="4"/>
        <v>0</v>
      </c>
      <c r="P6" s="2">
        <f t="shared" si="5"/>
        <v>0</v>
      </c>
    </row>
    <row r="7" spans="2:16">
      <c r="B7" s="117"/>
      <c r="C7" s="120"/>
      <c r="D7" t="s">
        <v>14</v>
      </c>
      <c r="E7" s="58" t="str">
        <f>IF($B7=0,"0",VLOOKUP($B7,'Lista Alimenti'!$A$2:$G$99,2,0))</f>
        <v>0</v>
      </c>
      <c r="F7" s="23" t="str">
        <f>IF($B7=0,"0",VLOOKUP($B7,'Lista Alimenti'!$A$2:$G$99,3,0))</f>
        <v>0</v>
      </c>
      <c r="G7" s="59" t="str">
        <f>IF($B7=0,"0",VLOOKUP($B7,'Lista Alimenti'!$A$2:$G$99,4,0))</f>
        <v>0</v>
      </c>
      <c r="H7" s="18" t="str">
        <f>IF($B7=0,"0",VLOOKUP($B7,'Lista Alimenti'!$A$2:$G$99,5,0))</f>
        <v>0</v>
      </c>
      <c r="I7" s="22" t="str">
        <f>IF($B7=0,"0",VLOOKUP($B7,'Lista Alimenti'!$A$2:$G$99,6,0))</f>
        <v>0</v>
      </c>
      <c r="J7" s="37" t="str">
        <f>IF($B7=0,"0",VLOOKUP($B7,'Lista Alimenti'!$A$2:$G$99,7,0))</f>
        <v>0</v>
      </c>
      <c r="K7" s="21">
        <f t="shared" si="0"/>
        <v>0</v>
      </c>
      <c r="L7" s="21">
        <f t="shared" si="1"/>
        <v>0</v>
      </c>
      <c r="M7" s="21">
        <f t="shared" si="2"/>
        <v>0</v>
      </c>
      <c r="N7" s="31">
        <f t="shared" si="3"/>
        <v>0</v>
      </c>
      <c r="O7" s="1">
        <f t="shared" si="4"/>
        <v>0</v>
      </c>
      <c r="P7" s="2">
        <f t="shared" si="5"/>
        <v>0</v>
      </c>
    </row>
    <row r="8" spans="2:16">
      <c r="B8" s="117"/>
      <c r="C8" s="120"/>
      <c r="D8" t="s">
        <v>14</v>
      </c>
      <c r="E8" s="49" t="str">
        <f>IF($B8=0,"0",VLOOKUP($B8,'Lista Alimenti'!$A$2:$G$99,2,0))</f>
        <v>0</v>
      </c>
      <c r="F8" s="52" t="str">
        <f>IF($B8=0,"0",VLOOKUP($B8,'Lista Alimenti'!$A$2:$G$99,3,0))</f>
        <v>0</v>
      </c>
      <c r="G8" s="55" t="str">
        <f>IF($B8=0,"0",VLOOKUP($B8,'Lista Alimenti'!$A$2:$G$99,4,0))</f>
        <v>0</v>
      </c>
      <c r="H8" s="46" t="str">
        <f>IF($B8=0,"0",VLOOKUP($B8,'Lista Alimenti'!$A$2:$G$99,5,0))</f>
        <v>0</v>
      </c>
      <c r="I8" s="22" t="str">
        <f>IF($B8=0,"0",VLOOKUP($B8,'Lista Alimenti'!$A$2:$G$99,6,0))</f>
        <v>0</v>
      </c>
      <c r="J8" s="37" t="str">
        <f>IF($B8=0,"0",VLOOKUP($B8,'Lista Alimenti'!$A$2:$G$99,7,0))</f>
        <v>0</v>
      </c>
      <c r="K8" s="73">
        <f t="shared" si="0"/>
        <v>0</v>
      </c>
      <c r="L8" s="76">
        <f t="shared" si="1"/>
        <v>0</v>
      </c>
      <c r="M8" s="79">
        <f t="shared" si="2"/>
        <v>0</v>
      </c>
      <c r="N8" s="82">
        <f t="shared" si="3"/>
        <v>0</v>
      </c>
      <c r="O8" s="1">
        <f t="shared" si="4"/>
        <v>0</v>
      </c>
      <c r="P8" s="2">
        <f t="shared" si="5"/>
        <v>0</v>
      </c>
    </row>
    <row r="9" spans="2:16">
      <c r="B9" s="117"/>
      <c r="C9" s="120"/>
      <c r="D9" t="s">
        <v>15</v>
      </c>
      <c r="E9" s="58" t="str">
        <f>IF($B9=0,"0",VLOOKUP($B9,'Lista Alimenti'!$A$2:$G$99,2,0))</f>
        <v>0</v>
      </c>
      <c r="F9" s="23" t="str">
        <f>IF($B9=0,"0",VLOOKUP($B9,'Lista Alimenti'!$A$2:$G$99,3,0))</f>
        <v>0</v>
      </c>
      <c r="G9" s="59" t="str">
        <f>IF($B9=0,"0",VLOOKUP($B9,'Lista Alimenti'!$A$2:$G$99,4,0))</f>
        <v>0</v>
      </c>
      <c r="H9" s="18" t="str">
        <f>IF($B9=0,"0",VLOOKUP($B9,'Lista Alimenti'!$A$2:$G$99,5,0))</f>
        <v>0</v>
      </c>
      <c r="I9" s="22" t="str">
        <f>IF($B9=0,"0",VLOOKUP($B9,'Lista Alimenti'!$A$2:$G$99,6,0))</f>
        <v>0</v>
      </c>
      <c r="J9" s="37" t="str">
        <f>IF($B9=0,"0",VLOOKUP($B9,'Lista Alimenti'!$A$2:$G$99,7,0))</f>
        <v>0</v>
      </c>
      <c r="K9" s="21">
        <f t="shared" si="0"/>
        <v>0</v>
      </c>
      <c r="L9" s="21">
        <f t="shared" si="1"/>
        <v>0</v>
      </c>
      <c r="M9" s="21">
        <f t="shared" si="2"/>
        <v>0</v>
      </c>
      <c r="N9" s="31">
        <f t="shared" si="3"/>
        <v>0</v>
      </c>
      <c r="O9" s="1">
        <f t="shared" si="4"/>
        <v>0</v>
      </c>
      <c r="P9" s="2">
        <f t="shared" si="5"/>
        <v>0</v>
      </c>
    </row>
    <row r="10" spans="2:16">
      <c r="B10" s="117"/>
      <c r="C10" s="121"/>
      <c r="D10" s="17" t="s">
        <v>14</v>
      </c>
      <c r="E10" s="49" t="str">
        <f>IF($B10=0,"0",VLOOKUP($B10,'Lista Alimenti'!$A$2:$G$99,2,0))</f>
        <v>0</v>
      </c>
      <c r="F10" s="52" t="str">
        <f>IF($B10=0,"0",VLOOKUP($B10,'Lista Alimenti'!$A$2:$G$99,3,0))</f>
        <v>0</v>
      </c>
      <c r="G10" s="55" t="str">
        <f>IF($B10=0,"0",VLOOKUP($B10,'Lista Alimenti'!$A$2:$G$99,4,0))</f>
        <v>0</v>
      </c>
      <c r="H10" s="46" t="str">
        <f>IF($B10=0,"0",VLOOKUP($B10,'Lista Alimenti'!$A$2:$G$99,5,0))</f>
        <v>0</v>
      </c>
      <c r="I10" s="22" t="str">
        <f>IF($B10=0,"0",VLOOKUP($B10,'Lista Alimenti'!$A$2:$G$99,6,0))</f>
        <v>0</v>
      </c>
      <c r="J10" s="37" t="str">
        <f>IF($B10=0,"0",VLOOKUP($B10,'Lista Alimenti'!$A$2:$G$99,7,0))</f>
        <v>0</v>
      </c>
      <c r="K10" s="73">
        <f t="shared" si="0"/>
        <v>0</v>
      </c>
      <c r="L10" s="76">
        <f t="shared" si="1"/>
        <v>0</v>
      </c>
      <c r="M10" s="79">
        <f t="shared" si="2"/>
        <v>0</v>
      </c>
      <c r="N10" s="82">
        <f t="shared" si="3"/>
        <v>0</v>
      </c>
      <c r="O10" s="1">
        <f t="shared" si="4"/>
        <v>0</v>
      </c>
      <c r="P10" s="2">
        <f t="shared" si="5"/>
        <v>0</v>
      </c>
    </row>
    <row r="11" spans="2:16">
      <c r="B11" s="117"/>
      <c r="C11" s="121"/>
      <c r="D11" s="17" t="s">
        <v>14</v>
      </c>
      <c r="E11" s="58" t="str">
        <f>IF($B11=0,"0",VLOOKUP($B11,'Lista Alimenti'!$A$2:$G$99,2,0))</f>
        <v>0</v>
      </c>
      <c r="F11" s="23" t="str">
        <f>IF($B11=0,"0",VLOOKUP($B11,'Lista Alimenti'!$A$2:$G$99,3,0))</f>
        <v>0</v>
      </c>
      <c r="G11" s="59" t="str">
        <f>IF($B11=0,"0",VLOOKUP($B11,'Lista Alimenti'!$A$2:$G$99,4,0))</f>
        <v>0</v>
      </c>
      <c r="H11" s="18" t="str">
        <f>IF($B11=0,"0",VLOOKUP($B11,'Lista Alimenti'!$A$2:$G$99,5,0))</f>
        <v>0</v>
      </c>
      <c r="I11" s="22" t="str">
        <f>IF($B11=0,"0",VLOOKUP($B11,'Lista Alimenti'!$A$2:$G$99,6,0))</f>
        <v>0</v>
      </c>
      <c r="J11" s="37" t="str">
        <f>IF($B11=0,"0",VLOOKUP($B11,'Lista Alimenti'!$A$2:$G$99,7,0))</f>
        <v>0</v>
      </c>
      <c r="K11" s="21">
        <f t="shared" si="0"/>
        <v>0</v>
      </c>
      <c r="L11" s="21">
        <f t="shared" si="1"/>
        <v>0</v>
      </c>
      <c r="M11" s="21">
        <f t="shared" si="2"/>
        <v>0</v>
      </c>
      <c r="N11" s="31">
        <f t="shared" si="3"/>
        <v>0</v>
      </c>
      <c r="O11" s="1">
        <f t="shared" si="4"/>
        <v>0</v>
      </c>
      <c r="P11" s="2">
        <f t="shared" si="5"/>
        <v>0</v>
      </c>
    </row>
    <row r="12" spans="2:16">
      <c r="B12" s="117"/>
      <c r="C12" s="122"/>
      <c r="D12" s="17" t="s">
        <v>14</v>
      </c>
      <c r="E12" s="49" t="str">
        <f>IF($B12=0,"0",VLOOKUP($B12,'Lista Alimenti'!$A$2:$G$99,2,0))</f>
        <v>0</v>
      </c>
      <c r="F12" s="92" t="str">
        <f>IF($B12=0,"0",VLOOKUP($B12,'Lista Alimenti'!$A$2:$G$99,3,0))</f>
        <v>0</v>
      </c>
      <c r="G12" s="93" t="str">
        <f>IF($B12=0,"0",VLOOKUP($B12,'Lista Alimenti'!$A$2:$G$99,4,0))</f>
        <v>0</v>
      </c>
      <c r="H12" s="94" t="str">
        <f>IF($B12=0,"0",VLOOKUP($B12,'Lista Alimenti'!$A$2:$G$99,5,0))</f>
        <v>0</v>
      </c>
      <c r="I12" s="90" t="str">
        <f>IF($B12=0,"0",VLOOKUP($B12,'Lista Alimenti'!$A$2:$G$99,6,0))</f>
        <v>0</v>
      </c>
      <c r="J12" s="91" t="str">
        <f>IF($B12=0,"0",VLOOKUP($B12,'Lista Alimenti'!$A$2:$G$99,7,0))</f>
        <v>0</v>
      </c>
      <c r="K12" s="73">
        <f t="shared" si="0"/>
        <v>0</v>
      </c>
      <c r="L12" s="76">
        <f t="shared" si="1"/>
        <v>0</v>
      </c>
      <c r="M12" s="79">
        <f t="shared" si="2"/>
        <v>0</v>
      </c>
      <c r="N12" s="82">
        <f t="shared" si="3"/>
        <v>0</v>
      </c>
      <c r="O12" s="1">
        <f t="shared" si="4"/>
        <v>0</v>
      </c>
      <c r="P12" s="2">
        <f t="shared" si="5"/>
        <v>0</v>
      </c>
    </row>
    <row r="13" spans="2:16">
      <c r="B13" s="117"/>
      <c r="C13" s="120"/>
      <c r="D13" t="s">
        <v>14</v>
      </c>
      <c r="E13" s="58" t="str">
        <f>IF($B13=0,"0",VLOOKUP($B13,'Lista Alimenti'!$A$2:$G$99,2,0))</f>
        <v>0</v>
      </c>
      <c r="F13" s="23" t="str">
        <f>IF($B13=0,"0",VLOOKUP($B13,'Lista Alimenti'!$A$2:$G$99,3,0))</f>
        <v>0</v>
      </c>
      <c r="G13" s="59" t="str">
        <f>IF($B13=0,"0",VLOOKUP($B13,'Lista Alimenti'!$A$2:$G$99,4,0))</f>
        <v>0</v>
      </c>
      <c r="H13" s="18" t="str">
        <f>IF($B13=0,"0",VLOOKUP($B13,'Lista Alimenti'!$A$2:$G$99,5,0))</f>
        <v>0</v>
      </c>
      <c r="I13" s="22" t="str">
        <f>IF($B13=0,"0",VLOOKUP($B13,'Lista Alimenti'!$A$2:$G$99,6,0))</f>
        <v>0</v>
      </c>
      <c r="J13" s="37" t="str">
        <f>IF($B13=0,"0",VLOOKUP($B13,'Lista Alimenti'!$A$2:$G$99,7,0))</f>
        <v>0</v>
      </c>
      <c r="K13" s="21">
        <f t="shared" si="0"/>
        <v>0</v>
      </c>
      <c r="L13" s="21">
        <f t="shared" si="1"/>
        <v>0</v>
      </c>
      <c r="M13" s="21">
        <f t="shared" si="2"/>
        <v>0</v>
      </c>
      <c r="N13" s="31">
        <f t="shared" si="3"/>
        <v>0</v>
      </c>
      <c r="O13" s="1">
        <f t="shared" si="4"/>
        <v>0</v>
      </c>
      <c r="P13" s="2">
        <f t="shared" si="5"/>
        <v>0</v>
      </c>
    </row>
    <row r="14" spans="2:16">
      <c r="B14" s="117"/>
      <c r="C14" s="120"/>
      <c r="D14" t="s">
        <v>14</v>
      </c>
      <c r="E14" s="49" t="str">
        <f>IF($B14=0,"0",VLOOKUP($B14,'Lista Alimenti'!$A$2:$G$99,2,0))</f>
        <v>0</v>
      </c>
      <c r="F14" s="52" t="str">
        <f>IF($B14=0,"0",VLOOKUP($B14,'Lista Alimenti'!$A$2:$G$99,3,0))</f>
        <v>0</v>
      </c>
      <c r="G14" s="55" t="str">
        <f>IF($B14=0,"0",VLOOKUP($B14,'Lista Alimenti'!$A$2:$G$99,4,0))</f>
        <v>0</v>
      </c>
      <c r="H14" s="46" t="str">
        <f>IF($B14=0,"0",VLOOKUP($B14,'Lista Alimenti'!$A$2:$G$99,5,0))</f>
        <v>0</v>
      </c>
      <c r="I14" s="22" t="str">
        <f>IF($B14=0,"0",VLOOKUP($B14,'Lista Alimenti'!$A$2:$G$99,6,0))</f>
        <v>0</v>
      </c>
      <c r="J14" s="37" t="str">
        <f>IF($B14=0,"0",VLOOKUP($B14,'Lista Alimenti'!$A$2:$G$99,7,0))</f>
        <v>0</v>
      </c>
      <c r="K14" s="73">
        <f t="shared" si="0"/>
        <v>0</v>
      </c>
      <c r="L14" s="76">
        <f t="shared" si="1"/>
        <v>0</v>
      </c>
      <c r="M14" s="79">
        <f t="shared" si="2"/>
        <v>0</v>
      </c>
      <c r="N14" s="82">
        <f t="shared" si="3"/>
        <v>0</v>
      </c>
      <c r="O14" s="1">
        <f t="shared" si="4"/>
        <v>0</v>
      </c>
      <c r="P14" s="2">
        <f t="shared" si="5"/>
        <v>0</v>
      </c>
    </row>
    <row r="15" spans="2:16">
      <c r="B15" s="117"/>
      <c r="C15" s="120"/>
      <c r="D15" t="s">
        <v>14</v>
      </c>
      <c r="E15" s="58" t="str">
        <f>IF($B15=0,"0",VLOOKUP($B15,'Lista Alimenti'!$A$2:$G$99,2,0))</f>
        <v>0</v>
      </c>
      <c r="F15" s="23" t="str">
        <f>IF($B15=0,"0",VLOOKUP($B15,'Lista Alimenti'!$A$2:$G$99,3,0))</f>
        <v>0</v>
      </c>
      <c r="G15" s="59" t="str">
        <f>IF($B15=0,"0",VLOOKUP($B15,'Lista Alimenti'!$A$2:$G$99,4,0))</f>
        <v>0</v>
      </c>
      <c r="H15" s="18" t="str">
        <f>IF($B15=0,"0",VLOOKUP($B15,'Lista Alimenti'!$A$2:$G$99,5,0))</f>
        <v>0</v>
      </c>
      <c r="I15" s="22" t="str">
        <f>IF($B15=0,"0",VLOOKUP($B15,'Lista Alimenti'!$A$2:$G$99,6,0))</f>
        <v>0</v>
      </c>
      <c r="J15" s="37" t="str">
        <f>IF($B15=0,"0",VLOOKUP($B15,'Lista Alimenti'!$A$2:$G$99,7,0))</f>
        <v>0</v>
      </c>
      <c r="K15" s="21">
        <f t="shared" si="0"/>
        <v>0</v>
      </c>
      <c r="L15" s="21">
        <f t="shared" si="1"/>
        <v>0</v>
      </c>
      <c r="M15" s="21">
        <f t="shared" si="2"/>
        <v>0</v>
      </c>
      <c r="N15" s="31">
        <f t="shared" si="3"/>
        <v>0</v>
      </c>
      <c r="O15" s="1">
        <f t="shared" si="4"/>
        <v>0</v>
      </c>
      <c r="P15" s="2">
        <f t="shared" si="5"/>
        <v>0</v>
      </c>
    </row>
    <row r="16" spans="2:16">
      <c r="B16" s="117"/>
      <c r="C16" s="120"/>
      <c r="D16" t="s">
        <v>14</v>
      </c>
      <c r="E16" s="49" t="str">
        <f>IF($B16=0,"0",VLOOKUP($B16,'Lista Alimenti'!$A$2:$G$99,2,0))</f>
        <v>0</v>
      </c>
      <c r="F16" s="52" t="str">
        <f>IF($B16=0,"0",VLOOKUP($B16,'Lista Alimenti'!$A$2:$G$99,3,0))</f>
        <v>0</v>
      </c>
      <c r="G16" s="55" t="str">
        <f>IF($B16=0,"0",VLOOKUP($B16,'Lista Alimenti'!$A$2:$G$99,4,0))</f>
        <v>0</v>
      </c>
      <c r="H16" s="46" t="str">
        <f>IF($B16=0,"0",VLOOKUP($B16,'Lista Alimenti'!$A$2:$G$99,5,0))</f>
        <v>0</v>
      </c>
      <c r="I16" s="22" t="str">
        <f>IF($B16=0,"0",VLOOKUP($B16,'Lista Alimenti'!$A$2:$G$99,6,0))</f>
        <v>0</v>
      </c>
      <c r="J16" s="37" t="str">
        <f>IF($B16=0,"0",VLOOKUP($B16,'Lista Alimenti'!$A$2:$G$99,7,0))</f>
        <v>0</v>
      </c>
      <c r="K16" s="73">
        <f t="shared" si="0"/>
        <v>0</v>
      </c>
      <c r="L16" s="76">
        <f t="shared" si="1"/>
        <v>0</v>
      </c>
      <c r="M16" s="79">
        <f t="shared" si="2"/>
        <v>0</v>
      </c>
      <c r="N16" s="82">
        <f t="shared" si="3"/>
        <v>0</v>
      </c>
      <c r="O16" s="1">
        <f t="shared" si="4"/>
        <v>0</v>
      </c>
      <c r="P16" s="2">
        <f t="shared" si="5"/>
        <v>0</v>
      </c>
    </row>
    <row r="17" spans="2:16">
      <c r="B17" s="117"/>
      <c r="C17" s="120"/>
      <c r="D17" t="s">
        <v>14</v>
      </c>
      <c r="E17" s="58" t="str">
        <f>IF($B17=0,"0",VLOOKUP($B17,'Lista Alimenti'!$A$2:$G$99,2,0))</f>
        <v>0</v>
      </c>
      <c r="F17" s="23" t="str">
        <f>IF($B17=0,"0",VLOOKUP($B17,'Lista Alimenti'!$A$2:$G$99,3,0))</f>
        <v>0</v>
      </c>
      <c r="G17" s="59" t="str">
        <f>IF($B17=0,"0",VLOOKUP($B17,'Lista Alimenti'!$A$2:$G$99,4,0))</f>
        <v>0</v>
      </c>
      <c r="H17" s="18" t="str">
        <f>IF($B17=0,"0",VLOOKUP($B17,'Lista Alimenti'!$A$2:$G$99,5,0))</f>
        <v>0</v>
      </c>
      <c r="I17" s="22" t="str">
        <f>IF($B17=0,"0",VLOOKUP($B17,'Lista Alimenti'!$A$2:$G$99,6,0))</f>
        <v>0</v>
      </c>
      <c r="J17" s="37" t="str">
        <f>IF($B17=0,"0",VLOOKUP($B17,'Lista Alimenti'!$A$2:$G$99,7,0))</f>
        <v>0</v>
      </c>
      <c r="K17" s="21">
        <f t="shared" si="0"/>
        <v>0</v>
      </c>
      <c r="L17" s="21">
        <f t="shared" si="1"/>
        <v>0</v>
      </c>
      <c r="M17" s="21">
        <f t="shared" si="2"/>
        <v>0</v>
      </c>
      <c r="N17" s="31">
        <f t="shared" si="3"/>
        <v>0</v>
      </c>
      <c r="O17" s="1">
        <f t="shared" si="4"/>
        <v>0</v>
      </c>
      <c r="P17" s="2">
        <f t="shared" si="5"/>
        <v>0</v>
      </c>
    </row>
    <row r="18" spans="2:16">
      <c r="B18" s="117"/>
      <c r="C18" s="120"/>
      <c r="D18" t="s">
        <v>14</v>
      </c>
      <c r="E18" s="49" t="str">
        <f>IF($B18=0,"0",VLOOKUP($B18,'Lista Alimenti'!$A$2:$G$99,2,0))</f>
        <v>0</v>
      </c>
      <c r="F18" s="52" t="str">
        <f>IF($B18=0,"0",VLOOKUP($B18,'Lista Alimenti'!$A$2:$G$99,3,0))</f>
        <v>0</v>
      </c>
      <c r="G18" s="55" t="str">
        <f>IF($B18=0,"0",VLOOKUP($B18,'Lista Alimenti'!$A$2:$G$99,4,0))</f>
        <v>0</v>
      </c>
      <c r="H18" s="46" t="str">
        <f>IF($B18=0,"0",VLOOKUP($B18,'Lista Alimenti'!$A$2:$G$99,5,0))</f>
        <v>0</v>
      </c>
      <c r="I18" s="22" t="str">
        <f>IF($B18=0,"0",VLOOKUP($B18,'Lista Alimenti'!$A$2:$G$99,6,0))</f>
        <v>0</v>
      </c>
      <c r="J18" s="37" t="str">
        <f>IF($B18=0,"0",VLOOKUP($B18,'Lista Alimenti'!$A$2:$G$99,7,0))</f>
        <v>0</v>
      </c>
      <c r="K18" s="73">
        <f t="shared" si="0"/>
        <v>0</v>
      </c>
      <c r="L18" s="76">
        <f t="shared" si="1"/>
        <v>0</v>
      </c>
      <c r="M18" s="79">
        <f t="shared" si="2"/>
        <v>0</v>
      </c>
      <c r="N18" s="82">
        <f t="shared" si="3"/>
        <v>0</v>
      </c>
      <c r="O18" s="1">
        <f t="shared" si="4"/>
        <v>0</v>
      </c>
      <c r="P18" s="2">
        <f t="shared" si="5"/>
        <v>0</v>
      </c>
    </row>
    <row r="19" spans="2:16">
      <c r="B19" s="117"/>
      <c r="C19" s="120"/>
      <c r="D19" t="s">
        <v>14</v>
      </c>
      <c r="E19" s="58" t="str">
        <f>IF($B19=0,"0",VLOOKUP($B19,'Lista Alimenti'!$A$2:$G$99,2,0))</f>
        <v>0</v>
      </c>
      <c r="F19" s="23" t="str">
        <f>IF($B19=0,"0",VLOOKUP($B19,'Lista Alimenti'!$A$2:$G$99,3,0))</f>
        <v>0</v>
      </c>
      <c r="G19" s="59" t="str">
        <f>IF($B19=0,"0",VLOOKUP($B19,'Lista Alimenti'!$A$2:$G$99,4,0))</f>
        <v>0</v>
      </c>
      <c r="H19" s="18" t="str">
        <f>IF($B19=0,"0",VLOOKUP($B19,'Lista Alimenti'!$A$2:$G$99,5,0))</f>
        <v>0</v>
      </c>
      <c r="I19" s="22" t="str">
        <f>IF($B19=0,"0",VLOOKUP($B19,'Lista Alimenti'!$A$2:$G$99,6,0))</f>
        <v>0</v>
      </c>
      <c r="J19" s="37" t="str">
        <f>IF($B19=0,"0",VLOOKUP($B19,'Lista Alimenti'!$A$2:$G$99,7,0))</f>
        <v>0</v>
      </c>
      <c r="K19" s="21">
        <f t="shared" si="0"/>
        <v>0</v>
      </c>
      <c r="L19" s="21">
        <f t="shared" si="1"/>
        <v>0</v>
      </c>
      <c r="M19" s="21">
        <f t="shared" si="2"/>
        <v>0</v>
      </c>
      <c r="N19" s="31">
        <f t="shared" si="3"/>
        <v>0</v>
      </c>
      <c r="O19" s="1">
        <f t="shared" si="4"/>
        <v>0</v>
      </c>
      <c r="P19" s="2">
        <f t="shared" si="5"/>
        <v>0</v>
      </c>
    </row>
    <row r="20" spans="2:16">
      <c r="B20" s="117"/>
      <c r="C20" s="120"/>
      <c r="D20" t="s">
        <v>14</v>
      </c>
      <c r="E20" s="49" t="str">
        <f>IF($B20=0,"0",VLOOKUP($B20,'Lista Alimenti'!$A$2:$G$99,2,0))</f>
        <v>0</v>
      </c>
      <c r="F20" s="52" t="str">
        <f>IF($B20=0,"0",VLOOKUP($B20,'Lista Alimenti'!$A$2:$G$99,3,0))</f>
        <v>0</v>
      </c>
      <c r="G20" s="55" t="str">
        <f>IF($B20=0,"0",VLOOKUP($B20,'Lista Alimenti'!$A$2:$G$99,4,0))</f>
        <v>0</v>
      </c>
      <c r="H20" s="46" t="str">
        <f>IF($B20=0,"0",VLOOKUP($B20,'Lista Alimenti'!$A$2:$G$99,5,0))</f>
        <v>0</v>
      </c>
      <c r="I20" s="22" t="str">
        <f>IF($B20=0,"0",VLOOKUP($B20,'Lista Alimenti'!$A$2:$G$99,6,0))</f>
        <v>0</v>
      </c>
      <c r="J20" s="37" t="str">
        <f>IF($B20=0,"0",VLOOKUP($B20,'Lista Alimenti'!$A$2:$G$99,7,0))</f>
        <v>0</v>
      </c>
      <c r="K20" s="73">
        <f t="shared" si="0"/>
        <v>0</v>
      </c>
      <c r="L20" s="76">
        <f t="shared" si="1"/>
        <v>0</v>
      </c>
      <c r="M20" s="79">
        <f t="shared" si="2"/>
        <v>0</v>
      </c>
      <c r="N20" s="82">
        <f t="shared" si="3"/>
        <v>0</v>
      </c>
      <c r="O20" s="1">
        <f t="shared" si="4"/>
        <v>0</v>
      </c>
      <c r="P20" s="2">
        <f t="shared" si="5"/>
        <v>0</v>
      </c>
    </row>
    <row r="21" spans="2:16">
      <c r="B21" s="117"/>
      <c r="C21" s="120"/>
      <c r="D21" t="s">
        <v>14</v>
      </c>
      <c r="E21" s="58" t="str">
        <f>IF($B21=0,"0",VLOOKUP($B21,'Lista Alimenti'!$A$2:$G$99,2,0))</f>
        <v>0</v>
      </c>
      <c r="F21" s="23" t="str">
        <f>IF($B21=0,"0",VLOOKUP($B21,'Lista Alimenti'!$A$2:$G$99,3,0))</f>
        <v>0</v>
      </c>
      <c r="G21" s="59" t="str">
        <f>IF($B21=0,"0",VLOOKUP($B21,'Lista Alimenti'!$A$2:$G$99,4,0))</f>
        <v>0</v>
      </c>
      <c r="H21" s="18" t="str">
        <f>IF($B21=0,"0",VLOOKUP($B21,'Lista Alimenti'!$A$2:$G$99,5,0))</f>
        <v>0</v>
      </c>
      <c r="I21" s="22" t="str">
        <f>IF($B21=0,"0",VLOOKUP($B21,'Lista Alimenti'!$A$2:$G$99,6,0))</f>
        <v>0</v>
      </c>
      <c r="J21" s="37" t="str">
        <f>IF($B21=0,"0",VLOOKUP($B21,'Lista Alimenti'!$A$2:$G$99,7,0))</f>
        <v>0</v>
      </c>
      <c r="K21" s="21">
        <f t="shared" si="0"/>
        <v>0</v>
      </c>
      <c r="L21" s="21">
        <f t="shared" si="1"/>
        <v>0</v>
      </c>
      <c r="M21" s="21">
        <f t="shared" si="2"/>
        <v>0</v>
      </c>
      <c r="N21" s="31">
        <f t="shared" si="3"/>
        <v>0</v>
      </c>
      <c r="O21" s="1">
        <f t="shared" si="4"/>
        <v>0</v>
      </c>
      <c r="P21" s="2">
        <f t="shared" si="5"/>
        <v>0</v>
      </c>
    </row>
    <row r="22" spans="2:16">
      <c r="B22" s="117"/>
      <c r="C22" s="120"/>
      <c r="D22" t="s">
        <v>14</v>
      </c>
      <c r="E22" s="49" t="str">
        <f>IF($B22=0,"0",VLOOKUP($B22,'Lista Alimenti'!$A$2:$G$99,2,0))</f>
        <v>0</v>
      </c>
      <c r="F22" s="52" t="str">
        <f>IF($B22=0,"0",VLOOKUP($B22,'Lista Alimenti'!$A$2:$G$99,3,0))</f>
        <v>0</v>
      </c>
      <c r="G22" s="55" t="str">
        <f>IF($B22=0,"0",VLOOKUP($B22,'Lista Alimenti'!$A$2:$G$99,4,0))</f>
        <v>0</v>
      </c>
      <c r="H22" s="46" t="str">
        <f>IF($B22=0,"0",VLOOKUP($B22,'Lista Alimenti'!$A$2:$G$99,5,0))</f>
        <v>0</v>
      </c>
      <c r="I22" s="22" t="str">
        <f>IF($B22=0,"0",VLOOKUP($B22,'Lista Alimenti'!$A$2:$G$99,6,0))</f>
        <v>0</v>
      </c>
      <c r="J22" s="37" t="str">
        <f>IF($B22=0,"0",VLOOKUP($B22,'Lista Alimenti'!$A$2:$G$99,7,0))</f>
        <v>0</v>
      </c>
      <c r="K22" s="73">
        <f t="shared" si="0"/>
        <v>0</v>
      </c>
      <c r="L22" s="76">
        <f t="shared" si="1"/>
        <v>0</v>
      </c>
      <c r="M22" s="79">
        <f t="shared" si="2"/>
        <v>0</v>
      </c>
      <c r="N22" s="82">
        <f t="shared" si="3"/>
        <v>0</v>
      </c>
      <c r="O22" s="1">
        <f t="shared" si="4"/>
        <v>0</v>
      </c>
      <c r="P22" s="2">
        <f t="shared" si="5"/>
        <v>0</v>
      </c>
    </row>
    <row r="23" spans="2:16">
      <c r="B23" s="117"/>
      <c r="C23" s="120"/>
      <c r="D23" t="s">
        <v>14</v>
      </c>
      <c r="E23" s="58" t="str">
        <f>IF($B23=0,"0",VLOOKUP($B23,'Lista Alimenti'!$A$2:$G$99,2,0))</f>
        <v>0</v>
      </c>
      <c r="F23" s="23" t="str">
        <f>IF($B23=0,"0",VLOOKUP($B23,'Lista Alimenti'!$A$2:$G$99,3,0))</f>
        <v>0</v>
      </c>
      <c r="G23" s="59" t="str">
        <f>IF($B23=0,"0",VLOOKUP($B23,'Lista Alimenti'!$A$2:$G$99,4,0))</f>
        <v>0</v>
      </c>
      <c r="H23" s="18" t="str">
        <f>IF($B23=0,"0",VLOOKUP($B23,'Lista Alimenti'!$A$2:$G$99,5,0))</f>
        <v>0</v>
      </c>
      <c r="I23" s="22" t="str">
        <f>IF($B23=0,"0",VLOOKUP($B23,'Lista Alimenti'!$A$2:$G$99,6,0))</f>
        <v>0</v>
      </c>
      <c r="J23" s="37" t="str">
        <f>IF($B23=0,"0",VLOOKUP($B23,'Lista Alimenti'!$A$2:$G$99,7,0))</f>
        <v>0</v>
      </c>
      <c r="K23" s="21">
        <f t="shared" si="0"/>
        <v>0</v>
      </c>
      <c r="L23" s="21">
        <f t="shared" si="1"/>
        <v>0</v>
      </c>
      <c r="M23" s="21">
        <f t="shared" si="2"/>
        <v>0</v>
      </c>
      <c r="N23" s="31">
        <f t="shared" si="3"/>
        <v>0</v>
      </c>
      <c r="O23" s="1">
        <f t="shared" si="4"/>
        <v>0</v>
      </c>
      <c r="P23" s="2">
        <f t="shared" si="5"/>
        <v>0</v>
      </c>
    </row>
    <row r="24" spans="2:16">
      <c r="B24" s="117"/>
      <c r="C24" s="120"/>
      <c r="D24" t="s">
        <v>14</v>
      </c>
      <c r="E24" s="49" t="str">
        <f>IF($B24=0,"0",VLOOKUP($B24,'Lista Alimenti'!$A$2:$G$99,2,0))</f>
        <v>0</v>
      </c>
      <c r="F24" s="52" t="str">
        <f>IF($B24=0,"0",VLOOKUP($B24,'Lista Alimenti'!$A$2:$G$99,3,0))</f>
        <v>0</v>
      </c>
      <c r="G24" s="55" t="str">
        <f>IF($B24=0,"0",VLOOKUP($B24,'Lista Alimenti'!$A$2:$G$99,4,0))</f>
        <v>0</v>
      </c>
      <c r="H24" s="46" t="str">
        <f>IF($B24=0,"0",VLOOKUP($B24,'Lista Alimenti'!$A$2:$G$99,5,0))</f>
        <v>0</v>
      </c>
      <c r="I24" s="22" t="str">
        <f>IF($B24=0,"0",VLOOKUP($B24,'Lista Alimenti'!$A$2:$G$99,6,0))</f>
        <v>0</v>
      </c>
      <c r="J24" s="37" t="str">
        <f>IF($B24=0,"0",VLOOKUP($B24,'Lista Alimenti'!$A$2:$G$99,7,0))</f>
        <v>0</v>
      </c>
      <c r="K24" s="73">
        <f t="shared" si="0"/>
        <v>0</v>
      </c>
      <c r="L24" s="76">
        <f t="shared" si="1"/>
        <v>0</v>
      </c>
      <c r="M24" s="79">
        <f t="shared" si="2"/>
        <v>0</v>
      </c>
      <c r="N24" s="82">
        <f t="shared" si="3"/>
        <v>0</v>
      </c>
      <c r="O24" s="1">
        <f t="shared" si="4"/>
        <v>0</v>
      </c>
      <c r="P24" s="2">
        <f t="shared" si="5"/>
        <v>0</v>
      </c>
    </row>
    <row r="25" spans="2:16" ht="15" thickBot="1">
      <c r="B25" s="118"/>
      <c r="C25" s="123"/>
      <c r="D25" t="s">
        <v>14</v>
      </c>
      <c r="E25" s="60" t="str">
        <f>IF($B25=0,"0",VLOOKUP($B25,'Lista Alimenti'!$A$2:$G$99,2,0))</f>
        <v>0</v>
      </c>
      <c r="F25" s="61" t="str">
        <f>IF($B25=0,"0",VLOOKUP($B25,'Lista Alimenti'!$A$2:$G$99,3,0))</f>
        <v>0</v>
      </c>
      <c r="G25" s="62" t="str">
        <f>IF($B25=0,"0",VLOOKUP($B25,'Lista Alimenti'!$A$2:$G$99,4,0))</f>
        <v>0</v>
      </c>
      <c r="H25" s="63" t="str">
        <f>IF($B25=0,"0",VLOOKUP($B25,'Lista Alimenti'!$A$2:$G$99,5,0))</f>
        <v>0</v>
      </c>
      <c r="I25" s="39" t="str">
        <f>IF($B25=0,"0",VLOOKUP($B25,'Lista Alimenti'!$A$2:$G$99,6,0))</f>
        <v>0</v>
      </c>
      <c r="J25" s="40" t="str">
        <f>IF($B25=0,"0",VLOOKUP($B25,'Lista Alimenti'!$A$2:$G$99,7,0))</f>
        <v>0</v>
      </c>
      <c r="K25" s="83">
        <f>C25*E25/100</f>
        <v>0</v>
      </c>
      <c r="L25" s="83">
        <f>C25*F25/100</f>
        <v>0</v>
      </c>
      <c r="M25" s="83">
        <f>C25*G25/100</f>
        <v>0</v>
      </c>
      <c r="N25" s="32">
        <f>H25*C25/100</f>
        <v>0</v>
      </c>
      <c r="O25" s="4">
        <f>C25/100*I25</f>
        <v>0</v>
      </c>
      <c r="P25" s="5">
        <f>C25/100*J25</f>
        <v>0</v>
      </c>
    </row>
    <row r="26" spans="2:16">
      <c r="K26" s="8" t="s">
        <v>10</v>
      </c>
      <c r="L26" s="10" t="s">
        <v>11</v>
      </c>
      <c r="M26" s="12" t="s">
        <v>12</v>
      </c>
      <c r="N26" s="16" t="s">
        <v>43</v>
      </c>
      <c r="O26" s="15"/>
      <c r="P26" s="15"/>
    </row>
    <row r="27" spans="2:16" ht="29" thickBot="1">
      <c r="B27" s="114" t="s">
        <v>42</v>
      </c>
      <c r="C27" s="64" t="s">
        <v>19</v>
      </c>
      <c r="D27" s="28" t="s">
        <v>18</v>
      </c>
      <c r="E27" s="36"/>
      <c r="F27" s="86" t="s">
        <v>31</v>
      </c>
      <c r="G27" s="2"/>
      <c r="K27" s="14">
        <f>SUM(K2:K25)</f>
        <v>21</v>
      </c>
      <c r="L27" s="14">
        <f>SUM(L2:L25)</f>
        <v>22.8</v>
      </c>
      <c r="M27" s="14">
        <f>SUM(M2:M25)</f>
        <v>36.1</v>
      </c>
      <c r="N27" s="16">
        <f>SUM(N2:N25)</f>
        <v>463.9</v>
      </c>
      <c r="P27" s="3"/>
    </row>
    <row r="28" spans="2:16" ht="15" thickBot="1">
      <c r="B28" s="30"/>
      <c r="C28" s="65" t="s">
        <v>20</v>
      </c>
      <c r="D28" s="29">
        <f>D29/C29</f>
        <v>37.86184210526315</v>
      </c>
      <c r="E28" s="22"/>
      <c r="F28" s="124">
        <v>74</v>
      </c>
      <c r="G28" s="96" t="s">
        <v>32</v>
      </c>
      <c r="H28" s="88" t="s">
        <v>30</v>
      </c>
      <c r="I28" s="88" t="s">
        <v>30</v>
      </c>
      <c r="J28" s="88" t="s">
        <v>33</v>
      </c>
      <c r="K28" s="85">
        <f>K27/F28</f>
        <v>0.28378378378378377</v>
      </c>
      <c r="L28" s="87">
        <f>L27/F28</f>
        <v>0.30810810810810813</v>
      </c>
      <c r="M28" s="88"/>
      <c r="O28" s="3" t="s">
        <v>22</v>
      </c>
    </row>
    <row r="29" spans="2:16">
      <c r="B29" s="30"/>
      <c r="C29" s="66">
        <f>SUM(O2:O25)</f>
        <v>0.15200000000000002</v>
      </c>
      <c r="D29" s="67">
        <f>SUM(P2:P25)</f>
        <v>5.7549999999999999</v>
      </c>
      <c r="E29" s="37" t="s">
        <v>14</v>
      </c>
      <c r="J29" s="89" t="s">
        <v>16</v>
      </c>
      <c r="K29" s="9">
        <f>K27*4</f>
        <v>84</v>
      </c>
      <c r="L29" s="11">
        <f>L27*4</f>
        <v>91.2</v>
      </c>
      <c r="M29" s="13">
        <f>M27*9</f>
        <v>324.90000000000003</v>
      </c>
      <c r="N29" t="s">
        <v>16</v>
      </c>
      <c r="O29" s="19">
        <f>SUM(K29:M29)</f>
        <v>500.1</v>
      </c>
    </row>
    <row r="30" spans="2:16">
      <c r="B30" s="30"/>
      <c r="C30" s="22"/>
      <c r="D30" s="6"/>
      <c r="E30" s="37"/>
      <c r="F30" s="84"/>
      <c r="K30" s="105">
        <f>K29/SUM(K29:M29)</f>
        <v>0.16796640671865626</v>
      </c>
      <c r="L30" s="106">
        <f>L29/SUM(K29:M29)</f>
        <v>0.18236352729454108</v>
      </c>
      <c r="M30" s="107">
        <f>M29/SUM(K29:M29)</f>
        <v>0.64967006598680266</v>
      </c>
    </row>
    <row r="31" spans="2:16">
      <c r="B31" s="68">
        <f>D29*9</f>
        <v>51.795000000000002</v>
      </c>
      <c r="C31" s="22" t="s">
        <v>16</v>
      </c>
      <c r="D31" s="69">
        <f>B31/SUM(K29:M29)</f>
        <v>0.10356928614277144</v>
      </c>
      <c r="E31" s="37"/>
      <c r="P31" s="3"/>
    </row>
    <row r="32" spans="2:16">
      <c r="B32" s="70"/>
      <c r="C32" s="38"/>
      <c r="D32" s="7"/>
      <c r="E32" s="40"/>
      <c r="P32" s="103"/>
    </row>
    <row r="33" spans="16:16">
      <c r="P33" s="103"/>
    </row>
  </sheetData>
  <sheetProtection password="CD2B" sheet="1" objects="1" scenarios="1" selectLockedCells="1"/>
  <hyperlinks>
    <hyperlink ref="B27" r:id="rId1"/>
  </hyperlinks>
  <pageMargins left="0.7" right="0.7" top="0.75" bottom="0.75" header="0.3" footer="0.3"/>
  <ignoredErrors>
    <ignoredError sqref="E2:J25 K3:P25" emptyCellReference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'Lista Alimenti'!$A$2:$A$100</xm:f>
          </x14:formula1>
          <xm:sqref>B2:B25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5"/>
  <sheetViews>
    <sheetView tabSelected="1" zoomScale="125" zoomScaleNormal="125" zoomScalePageLayoutView="125" workbookViewId="0">
      <pane ySplit="1" topLeftCell="A2" activePane="bottomLeft" state="frozen"/>
      <selection pane="bottomLeft" activeCell="C14" sqref="C14"/>
    </sheetView>
  </sheetViews>
  <sheetFormatPr baseColWidth="10" defaultColWidth="8.83203125" defaultRowHeight="14" x14ac:dyDescent="0"/>
  <cols>
    <col min="1" max="1" width="3.5" customWidth="1"/>
    <col min="2" max="2" width="25.5" bestFit="1" customWidth="1"/>
    <col min="4" max="4" width="5.33203125" bestFit="1" customWidth="1"/>
    <col min="5" max="5" width="8.6640625" style="25" bestFit="1" customWidth="1"/>
    <col min="6" max="6" width="16.1640625" style="24" bestFit="1" customWidth="1"/>
    <col min="7" max="7" width="8.6640625" style="34" bestFit="1" customWidth="1"/>
    <col min="8" max="8" width="7.6640625" style="26" customWidth="1"/>
    <col min="9" max="9" width="4.6640625" style="27" customWidth="1"/>
    <col min="10" max="10" width="6.5" style="33" bestFit="1" customWidth="1"/>
    <col min="12" max="12" width="9.1640625" bestFit="1" customWidth="1"/>
    <col min="15" max="15" width="8.1640625" bestFit="1" customWidth="1"/>
    <col min="16" max="16" width="7.1640625" bestFit="1" customWidth="1"/>
    <col min="17" max="17" width="14" bestFit="1" customWidth="1"/>
    <col min="18" max="18" width="3.1640625" bestFit="1" customWidth="1"/>
    <col min="19" max="19" width="26.6640625" customWidth="1"/>
  </cols>
  <sheetData>
    <row r="1" spans="2:16" ht="15" thickBot="1">
      <c r="B1" s="45" t="s">
        <v>0</v>
      </c>
      <c r="C1" s="95" t="s">
        <v>5</v>
      </c>
      <c r="D1" s="20"/>
      <c r="E1" s="47" t="s">
        <v>1</v>
      </c>
      <c r="F1" s="50" t="s">
        <v>2</v>
      </c>
      <c r="G1" s="53" t="s">
        <v>3</v>
      </c>
      <c r="H1" s="56" t="s">
        <v>4</v>
      </c>
      <c r="I1" s="41" t="s">
        <v>17</v>
      </c>
      <c r="J1" s="42" t="s">
        <v>18</v>
      </c>
      <c r="K1" s="71" t="s">
        <v>6</v>
      </c>
      <c r="L1" s="74" t="s">
        <v>7</v>
      </c>
      <c r="M1" s="77" t="s">
        <v>8</v>
      </c>
      <c r="N1" s="80" t="s">
        <v>9</v>
      </c>
      <c r="O1" s="43" t="s">
        <v>17</v>
      </c>
      <c r="P1" s="44" t="s">
        <v>18</v>
      </c>
    </row>
    <row r="2" spans="2:16">
      <c r="B2" s="117" t="s">
        <v>29</v>
      </c>
      <c r="C2" s="119"/>
      <c r="D2" t="s">
        <v>14</v>
      </c>
      <c r="E2" s="48">
        <f>IF($B2=0,"0",VLOOKUP($B2,'Lista Alimenti'!$A$2:$G$99,2,0))</f>
        <v>0.9</v>
      </c>
      <c r="F2" s="51">
        <f>IF($B2=0,"0",VLOOKUP($B2,'Lista Alimenti'!$A$2:$G$99,3,0))</f>
        <v>3.9</v>
      </c>
      <c r="G2" s="54">
        <f>IF($B2=0,"0",VLOOKUP($B2,'Lista Alimenti'!$A$2:$G$99,4,0))</f>
        <v>0.2</v>
      </c>
      <c r="H2" s="57">
        <f>IF($B2=0,"0",VLOOKUP($B2,'Lista Alimenti'!$A$2:$G$99,5,0))</f>
        <v>18</v>
      </c>
      <c r="I2" s="35">
        <f>IF($B2=0,"0",VLOOKUP($B2,'Lista Alimenti'!$A$2:$G$99,6,0))</f>
        <v>0</v>
      </c>
      <c r="J2" s="36">
        <f>IF($B2=0,"0",VLOOKUP($B2,'Lista Alimenti'!$A$2:$G$99,7,0))</f>
        <v>0</v>
      </c>
      <c r="K2" s="72">
        <f t="shared" ref="K2:K24" si="0">C2*E2/100</f>
        <v>0</v>
      </c>
      <c r="L2" s="75">
        <f t="shared" ref="L2:L24" si="1">C2*F2/100</f>
        <v>0</v>
      </c>
      <c r="M2" s="78">
        <f t="shared" ref="M2:M24" si="2">C2*G2/100</f>
        <v>0</v>
      </c>
      <c r="N2" s="81">
        <f t="shared" ref="N2:N24" si="3">H2*C2/100</f>
        <v>0</v>
      </c>
      <c r="O2" s="1">
        <f>C2/100*I2</f>
        <v>0</v>
      </c>
      <c r="P2" s="2">
        <f>C2/100*J2</f>
        <v>0</v>
      </c>
    </row>
    <row r="3" spans="2:16">
      <c r="B3" s="117" t="s">
        <v>25</v>
      </c>
      <c r="C3" s="120"/>
      <c r="D3" t="s">
        <v>14</v>
      </c>
      <c r="E3" s="58">
        <f>IF($B3=0,"0",VLOOKUP($B3,'Lista Alimenti'!$A$2:$G$99,2,0))</f>
        <v>1.9</v>
      </c>
      <c r="F3" s="23">
        <f>IF($B3=0,"0",VLOOKUP($B3,'Lista Alimenti'!$A$2:$G$99,3,0))</f>
        <v>2.7</v>
      </c>
      <c r="G3" s="59">
        <f>IF($B3=0,"0",VLOOKUP($B3,'Lista Alimenti'!$A$2:$G$99,4,0))</f>
        <v>0.2</v>
      </c>
      <c r="H3" s="18">
        <f>IF($B3=0,"0",VLOOKUP($B3,'Lista Alimenti'!$A$2:$G$99,5,0))</f>
        <v>20</v>
      </c>
      <c r="I3" s="22">
        <f>IF($B3=0,"0",VLOOKUP($B3,'Lista Alimenti'!$A$2:$G$99,6,0))</f>
        <v>0</v>
      </c>
      <c r="J3" s="37">
        <f>IF($B3=0,"0",VLOOKUP($B3,'Lista Alimenti'!$A$2:$G$99,7,0))</f>
        <v>0</v>
      </c>
      <c r="K3" s="21">
        <f t="shared" si="0"/>
        <v>0</v>
      </c>
      <c r="L3" s="21">
        <f t="shared" si="1"/>
        <v>0</v>
      </c>
      <c r="M3" s="21">
        <f t="shared" si="2"/>
        <v>0</v>
      </c>
      <c r="N3" s="31">
        <f t="shared" si="3"/>
        <v>0</v>
      </c>
      <c r="O3" s="1">
        <f t="shared" ref="O3:O24" si="4">C3/100*I3</f>
        <v>0</v>
      </c>
      <c r="P3" s="2">
        <f t="shared" ref="P3:P24" si="5">C3/100*J3</f>
        <v>0</v>
      </c>
    </row>
    <row r="4" spans="2:16">
      <c r="B4" s="117" t="s">
        <v>13</v>
      </c>
      <c r="C4" s="120"/>
      <c r="D4" t="s">
        <v>14</v>
      </c>
      <c r="E4" s="49">
        <f>IF($B4=0,"0",VLOOKUP($B4,'Lista Alimenti'!$A$2:$G$99,2,0))</f>
        <v>0</v>
      </c>
      <c r="F4" s="52">
        <f>IF($B4=0,"0",VLOOKUP($B4,'Lista Alimenti'!$A$2:$G$99,3,0))</f>
        <v>0</v>
      </c>
      <c r="G4" s="55">
        <f>IF($B4=0,"0",VLOOKUP($B4,'Lista Alimenti'!$A$2:$G$99,4,0))</f>
        <v>92</v>
      </c>
      <c r="H4" s="46">
        <f>IF($B4=0,"0",VLOOKUP($B4,'Lista Alimenti'!$A$2:$G$99,5,0))</f>
        <v>828</v>
      </c>
      <c r="I4" s="22">
        <f>IF($B4=0,"0",VLOOKUP($B4,'Lista Alimenti'!$A$2:$G$99,6,0))</f>
        <v>0.76</v>
      </c>
      <c r="J4" s="37">
        <f>IF($B4=0,"0",VLOOKUP($B4,'Lista Alimenti'!$A$2:$G$99,7,0))</f>
        <v>9.8000000000000007</v>
      </c>
      <c r="K4" s="73">
        <f t="shared" si="0"/>
        <v>0</v>
      </c>
      <c r="L4" s="76">
        <f t="shared" si="1"/>
        <v>0</v>
      </c>
      <c r="M4" s="79">
        <f t="shared" si="2"/>
        <v>0</v>
      </c>
      <c r="N4" s="82">
        <f t="shared" si="3"/>
        <v>0</v>
      </c>
      <c r="O4" s="1">
        <f t="shared" si="4"/>
        <v>0</v>
      </c>
      <c r="P4" s="2">
        <f t="shared" si="5"/>
        <v>0</v>
      </c>
    </row>
    <row r="5" spans="2:16">
      <c r="B5" s="117" t="s">
        <v>21</v>
      </c>
      <c r="C5" s="120"/>
      <c r="D5" t="s">
        <v>14</v>
      </c>
      <c r="E5" s="58">
        <f>IF($B5=0,"0",VLOOKUP($B5,'Lista Alimenti'!$A$2:$G$99,2,0))</f>
        <v>2.8</v>
      </c>
      <c r="F5" s="23">
        <f>IF($B5=0,"0",VLOOKUP($B5,'Lista Alimenti'!$A$2:$G$99,3,0))</f>
        <v>2.4</v>
      </c>
      <c r="G5" s="59">
        <f>IF($B5=0,"0",VLOOKUP($B5,'Lista Alimenti'!$A$2:$G$99,4,0))</f>
        <v>0.4</v>
      </c>
      <c r="H5" s="18">
        <f>IF($B5=0,"0",VLOOKUP($B5,'Lista Alimenti'!$A$2:$G$99,5,0))</f>
        <v>25</v>
      </c>
      <c r="I5" s="22">
        <f>IF($B5=0,"0",VLOOKUP($B5,'Lista Alimenti'!$A$2:$G$99,6,0))</f>
        <v>0</v>
      </c>
      <c r="J5" s="37">
        <f>IF($B5=0,"0",VLOOKUP($B5,'Lista Alimenti'!$A$2:$G$99,7,0))</f>
        <v>0</v>
      </c>
      <c r="K5" s="21">
        <f t="shared" si="0"/>
        <v>0</v>
      </c>
      <c r="L5" s="21">
        <f t="shared" si="1"/>
        <v>0</v>
      </c>
      <c r="M5" s="21">
        <f t="shared" si="2"/>
        <v>0</v>
      </c>
      <c r="N5" s="31">
        <f t="shared" si="3"/>
        <v>0</v>
      </c>
      <c r="O5" s="1">
        <f t="shared" si="4"/>
        <v>0</v>
      </c>
      <c r="P5" s="2">
        <f t="shared" si="5"/>
        <v>0</v>
      </c>
    </row>
    <row r="6" spans="2:16">
      <c r="B6" s="117" t="s">
        <v>28</v>
      </c>
      <c r="C6" s="120">
        <v>20</v>
      </c>
      <c r="D6" t="s">
        <v>14</v>
      </c>
      <c r="E6" s="49">
        <f>IF($B6=0,"0",VLOOKUP($B6,'Lista Alimenti'!$A$2:$G$99,2,0))</f>
        <v>18.29</v>
      </c>
      <c r="F6" s="52">
        <f>IF($B6=0,"0",VLOOKUP($B6,'Lista Alimenti'!$A$2:$G$99,3,0))</f>
        <v>28.88</v>
      </c>
      <c r="G6" s="55">
        <f>IF($B6=0,"0",VLOOKUP($B6,'Lista Alimenti'!$A$2:$G$99,4,0))</f>
        <v>42.16</v>
      </c>
      <c r="H6" s="46">
        <f>IF($B6=0,"0",VLOOKUP($B6,'Lista Alimenti'!$A$2:$G$99,5,0))</f>
        <v>543</v>
      </c>
      <c r="I6" s="22">
        <f>IF($B6=0,"0",VLOOKUP($B6,'Lista Alimenti'!$A$2:$G$99,6,0))</f>
        <v>22.8</v>
      </c>
      <c r="J6" s="37">
        <f>IF($B6=0,"0",VLOOKUP($B6,'Lista Alimenti'!$A$2:$G$99,7,0))</f>
        <v>5.9</v>
      </c>
      <c r="K6" s="73">
        <f t="shared" si="0"/>
        <v>3.6579999999999995</v>
      </c>
      <c r="L6" s="76">
        <f t="shared" si="1"/>
        <v>5.7759999999999998</v>
      </c>
      <c r="M6" s="79">
        <f t="shared" si="2"/>
        <v>8.4319999999999986</v>
      </c>
      <c r="N6" s="82">
        <f t="shared" si="3"/>
        <v>108.6</v>
      </c>
      <c r="O6" s="1">
        <f t="shared" si="4"/>
        <v>4.5600000000000005</v>
      </c>
      <c r="P6" s="2">
        <f t="shared" si="5"/>
        <v>1.1800000000000002</v>
      </c>
    </row>
    <row r="7" spans="2:16">
      <c r="B7" s="117" t="s">
        <v>26</v>
      </c>
      <c r="C7" s="120"/>
      <c r="D7" t="s">
        <v>14</v>
      </c>
      <c r="E7" s="58">
        <f>IF($B7=0,"0",VLOOKUP($B7,'Lista Alimenti'!$A$2:$G$99,2,0))</f>
        <v>22</v>
      </c>
      <c r="F7" s="23">
        <f>IF($B7=0,"0",VLOOKUP($B7,'Lista Alimenti'!$A$2:$G$99,3,0))</f>
        <v>20</v>
      </c>
      <c r="G7" s="59">
        <f>IF($B7=0,"0",VLOOKUP($B7,'Lista Alimenti'!$A$2:$G$99,4,0))</f>
        <v>51</v>
      </c>
      <c r="H7" s="18">
        <f>IF($B7=0,"0",VLOOKUP($B7,'Lista Alimenti'!$A$2:$G$99,5,0))</f>
        <v>581</v>
      </c>
      <c r="I7" s="22">
        <f>IF($B7=0,"0",VLOOKUP($B7,'Lista Alimenti'!$A$2:$G$99,6,0))</f>
        <v>0</v>
      </c>
      <c r="J7" s="37">
        <f>IF($B7=0,"0",VLOOKUP($B7,'Lista Alimenti'!$A$2:$G$99,7,0))</f>
        <v>12.65</v>
      </c>
      <c r="K7" s="21">
        <f t="shared" si="0"/>
        <v>0</v>
      </c>
      <c r="L7" s="21">
        <f t="shared" si="1"/>
        <v>0</v>
      </c>
      <c r="M7" s="21">
        <f t="shared" si="2"/>
        <v>0</v>
      </c>
      <c r="N7" s="31">
        <f t="shared" si="3"/>
        <v>0</v>
      </c>
      <c r="O7" s="1">
        <f t="shared" si="4"/>
        <v>0</v>
      </c>
      <c r="P7" s="2">
        <f t="shared" si="5"/>
        <v>0</v>
      </c>
    </row>
    <row r="8" spans="2:16">
      <c r="B8" s="117" t="s">
        <v>27</v>
      </c>
      <c r="C8" s="120"/>
      <c r="D8" t="s">
        <v>14</v>
      </c>
      <c r="E8" s="49">
        <f>IF($B8=0,"0",VLOOKUP($B8,'Lista Alimenti'!$A$2:$G$99,2,0))</f>
        <v>1.2</v>
      </c>
      <c r="F8" s="52">
        <f>IF($B8=0,"0",VLOOKUP($B8,'Lista Alimenti'!$A$2:$G$99,3,0))</f>
        <v>0.8</v>
      </c>
      <c r="G8" s="55">
        <f>IF($B8=0,"0",VLOOKUP($B8,'Lista Alimenti'!$A$2:$G$99,4,0))</f>
        <v>17.399999999999999</v>
      </c>
      <c r="H8" s="46">
        <f>IF($B8=0,"0",VLOOKUP($B8,'Lista Alimenti'!$A$2:$G$99,5,0))</f>
        <v>172</v>
      </c>
      <c r="I8" s="22">
        <f>IF($B8=0,"0",VLOOKUP($B8,'Lista Alimenti'!$A$2:$G$99,6,0))</f>
        <v>0</v>
      </c>
      <c r="J8" s="37">
        <f>IF($B8=0,"0",VLOOKUP($B8,'Lista Alimenti'!$A$2:$G$99,7,0))</f>
        <v>0</v>
      </c>
      <c r="K8" s="73">
        <f t="shared" si="0"/>
        <v>0</v>
      </c>
      <c r="L8" s="76">
        <f t="shared" si="1"/>
        <v>0</v>
      </c>
      <c r="M8" s="79">
        <f t="shared" si="2"/>
        <v>0</v>
      </c>
      <c r="N8" s="82">
        <f t="shared" si="3"/>
        <v>0</v>
      </c>
      <c r="O8" s="1">
        <f t="shared" si="4"/>
        <v>0</v>
      </c>
      <c r="P8" s="2">
        <f t="shared" si="5"/>
        <v>0</v>
      </c>
    </row>
    <row r="9" spans="2:16">
      <c r="B9" s="117" t="s">
        <v>24</v>
      </c>
      <c r="C9" s="120"/>
      <c r="D9" t="s">
        <v>15</v>
      </c>
      <c r="E9" s="58">
        <f>IF($B9=0,"0",VLOOKUP($B9,'Lista Alimenti'!$A$2:$G$99,2,0))</f>
        <v>1.1000000000000001</v>
      </c>
      <c r="F9" s="23">
        <f>IF($B9=0,"0",VLOOKUP($B9,'Lista Alimenti'!$A$2:$G$99,3,0))</f>
        <v>9</v>
      </c>
      <c r="G9" s="59">
        <f>IF($B9=0,"0",VLOOKUP($B9,'Lista Alimenti'!$A$2:$G$99,4,0))</f>
        <v>0.1</v>
      </c>
      <c r="H9" s="18">
        <f>IF($B9=0,"0",VLOOKUP($B9,'Lista Alimenti'!$A$2:$G$99,5,0))</f>
        <v>40</v>
      </c>
      <c r="I9" s="22">
        <f>IF($B9=0,"0",VLOOKUP($B9,'Lista Alimenti'!$A$2:$G$99,6,0))</f>
        <v>0</v>
      </c>
      <c r="J9" s="37">
        <f>IF($B9=0,"0",VLOOKUP($B9,'Lista Alimenti'!$A$2:$G$99,7,0))</f>
        <v>0</v>
      </c>
      <c r="K9" s="21">
        <f t="shared" si="0"/>
        <v>0</v>
      </c>
      <c r="L9" s="21">
        <f t="shared" si="1"/>
        <v>0</v>
      </c>
      <c r="M9" s="21">
        <f t="shared" si="2"/>
        <v>0</v>
      </c>
      <c r="N9" s="31">
        <f t="shared" si="3"/>
        <v>0</v>
      </c>
      <c r="O9" s="1">
        <f t="shared" si="4"/>
        <v>0</v>
      </c>
      <c r="P9" s="2">
        <f t="shared" si="5"/>
        <v>0</v>
      </c>
    </row>
    <row r="10" spans="2:16">
      <c r="B10" s="117" t="s">
        <v>44</v>
      </c>
      <c r="C10" s="121"/>
      <c r="D10" s="17" t="s">
        <v>14</v>
      </c>
      <c r="E10" s="49">
        <f>IF($B10=0,"0",VLOOKUP($B10,'Lista Alimenti'!$A$2:$G$99,2,0))</f>
        <v>3.6</v>
      </c>
      <c r="F10" s="52">
        <f>IF($B10=0,"0",VLOOKUP($B10,'Lista Alimenti'!$A$2:$G$99,3,0))</f>
        <v>4.2</v>
      </c>
      <c r="G10" s="55">
        <f>IF($B10=0,"0",VLOOKUP($B10,'Lista Alimenti'!$A$2:$G$99,4,0))</f>
        <v>0.6</v>
      </c>
      <c r="H10" s="46">
        <f>IF($B10=0,"0",VLOOKUP($B10,'Lista Alimenti'!$A$2:$G$99,5,0))</f>
        <v>31</v>
      </c>
      <c r="I10" s="22">
        <f>IF($B10=0,"0",VLOOKUP($B10,'Lista Alimenti'!$A$2:$G$99,6,0))</f>
        <v>0</v>
      </c>
      <c r="J10" s="37">
        <f>IF($B10=0,"0",VLOOKUP($B10,'Lista Alimenti'!$A$2:$G$99,7,0))</f>
        <v>0</v>
      </c>
      <c r="K10" s="73">
        <f t="shared" si="0"/>
        <v>0</v>
      </c>
      <c r="L10" s="76">
        <f t="shared" si="1"/>
        <v>0</v>
      </c>
      <c r="M10" s="79">
        <f t="shared" si="2"/>
        <v>0</v>
      </c>
      <c r="N10" s="82">
        <f t="shared" si="3"/>
        <v>0</v>
      </c>
      <c r="O10" s="1">
        <f t="shared" si="4"/>
        <v>0</v>
      </c>
      <c r="P10" s="2">
        <f t="shared" si="5"/>
        <v>0</v>
      </c>
    </row>
    <row r="11" spans="2:16">
      <c r="B11" s="117" t="s">
        <v>23</v>
      </c>
      <c r="C11" s="121"/>
      <c r="D11" s="17" t="s">
        <v>14</v>
      </c>
      <c r="E11" s="58">
        <f>IF($B11=0,"0",VLOOKUP($B11,'Lista Alimenti'!$A$2:$G$99,2,0))</f>
        <v>0.93</v>
      </c>
      <c r="F11" s="23">
        <f>IF($B11=0,"0",VLOOKUP($B11,'Lista Alimenti'!$A$2:$G$99,3,0))</f>
        <v>9.58</v>
      </c>
      <c r="G11" s="59">
        <f>IF($B11=0,"0",VLOOKUP($B11,'Lista Alimenti'!$A$2:$G$99,4,0))</f>
        <v>0.3</v>
      </c>
      <c r="H11" s="18">
        <f>IF($B11=0,"0",VLOOKUP($B11,'Lista Alimenti'!$A$2:$G$99,5,0))</f>
        <v>41</v>
      </c>
      <c r="I11" s="22">
        <f>IF($B11=0,"0",VLOOKUP($B11,'Lista Alimenti'!$A$2:$G$99,6,0))</f>
        <v>0</v>
      </c>
      <c r="J11" s="37">
        <f>IF($B11=0,"0",VLOOKUP($B11,'Lista Alimenti'!$A$2:$G$99,7,0))</f>
        <v>0</v>
      </c>
      <c r="K11" s="21">
        <f t="shared" si="0"/>
        <v>0</v>
      </c>
      <c r="L11" s="21">
        <f t="shared" si="1"/>
        <v>0</v>
      </c>
      <c r="M11" s="21">
        <f t="shared" si="2"/>
        <v>0</v>
      </c>
      <c r="N11" s="31">
        <f t="shared" si="3"/>
        <v>0</v>
      </c>
      <c r="O11" s="1">
        <f t="shared" si="4"/>
        <v>0</v>
      </c>
      <c r="P11" s="2">
        <f t="shared" si="5"/>
        <v>0</v>
      </c>
    </row>
    <row r="12" spans="2:16">
      <c r="B12" s="117" t="s">
        <v>25</v>
      </c>
      <c r="C12" s="122"/>
      <c r="D12" s="17" t="s">
        <v>14</v>
      </c>
      <c r="E12" s="49">
        <f>IF($B12=0,"0",VLOOKUP($B12,'Lista Alimenti'!$A$2:$G$99,2,0))</f>
        <v>1.9</v>
      </c>
      <c r="F12" s="92">
        <f>IF($B12=0,"0",VLOOKUP($B12,'Lista Alimenti'!$A$2:$G$99,3,0))</f>
        <v>2.7</v>
      </c>
      <c r="G12" s="93">
        <f>IF($B12=0,"0",VLOOKUP($B12,'Lista Alimenti'!$A$2:$G$99,4,0))</f>
        <v>0.2</v>
      </c>
      <c r="H12" s="94">
        <f>IF($B12=0,"0",VLOOKUP($B12,'Lista Alimenti'!$A$2:$G$99,5,0))</f>
        <v>20</v>
      </c>
      <c r="I12" s="90">
        <f>IF($B12=0,"0",VLOOKUP($B12,'Lista Alimenti'!$A$2:$G$99,6,0))</f>
        <v>0</v>
      </c>
      <c r="J12" s="91">
        <f>IF($B12=0,"0",VLOOKUP($B12,'Lista Alimenti'!$A$2:$G$99,7,0))</f>
        <v>0</v>
      </c>
      <c r="K12" s="73">
        <f t="shared" si="0"/>
        <v>0</v>
      </c>
      <c r="L12" s="76">
        <f t="shared" si="1"/>
        <v>0</v>
      </c>
      <c r="M12" s="79">
        <f t="shared" si="2"/>
        <v>0</v>
      </c>
      <c r="N12" s="82">
        <f t="shared" si="3"/>
        <v>0</v>
      </c>
      <c r="O12" s="1">
        <f t="shared" si="4"/>
        <v>0</v>
      </c>
      <c r="P12" s="2">
        <f t="shared" si="5"/>
        <v>0</v>
      </c>
    </row>
    <row r="13" spans="2:16">
      <c r="B13" s="117" t="s">
        <v>23</v>
      </c>
      <c r="C13" s="120"/>
      <c r="D13" t="s">
        <v>14</v>
      </c>
      <c r="E13" s="58">
        <f>IF($B13=0,"0",VLOOKUP($B13,'Lista Alimenti'!$A$2:$G$99,2,0))</f>
        <v>0.93</v>
      </c>
      <c r="F13" s="23">
        <f>IF($B13=0,"0",VLOOKUP($B13,'Lista Alimenti'!$A$2:$G$99,3,0))</f>
        <v>9.58</v>
      </c>
      <c r="G13" s="59">
        <f>IF($B13=0,"0",VLOOKUP($B13,'Lista Alimenti'!$A$2:$G$99,4,0))</f>
        <v>0.3</v>
      </c>
      <c r="H13" s="18">
        <f>IF($B13=0,"0",VLOOKUP($B13,'Lista Alimenti'!$A$2:$G$99,5,0))</f>
        <v>41</v>
      </c>
      <c r="I13" s="22">
        <f>IF($B13=0,"0",VLOOKUP($B13,'Lista Alimenti'!$A$2:$G$99,6,0))</f>
        <v>0</v>
      </c>
      <c r="J13" s="37">
        <f>IF($B13=0,"0",VLOOKUP($B13,'Lista Alimenti'!$A$2:$G$99,7,0))</f>
        <v>0</v>
      </c>
      <c r="K13" s="21">
        <f t="shared" si="0"/>
        <v>0</v>
      </c>
      <c r="L13" s="21">
        <f t="shared" si="1"/>
        <v>0</v>
      </c>
      <c r="M13" s="21">
        <f t="shared" si="2"/>
        <v>0</v>
      </c>
      <c r="N13" s="31">
        <f t="shared" si="3"/>
        <v>0</v>
      </c>
      <c r="O13" s="1">
        <f t="shared" si="4"/>
        <v>0</v>
      </c>
      <c r="P13" s="2">
        <f t="shared" si="5"/>
        <v>0</v>
      </c>
    </row>
    <row r="14" spans="2:16">
      <c r="B14" s="117" t="s">
        <v>29</v>
      </c>
      <c r="C14" s="120">
        <v>30</v>
      </c>
      <c r="D14" t="s">
        <v>14</v>
      </c>
      <c r="E14" s="49">
        <f>IF($B14=0,"0",VLOOKUP($B14,'Lista Alimenti'!$A$2:$G$99,2,0))</f>
        <v>0.9</v>
      </c>
      <c r="F14" s="52">
        <f>IF($B14=0,"0",VLOOKUP($B14,'Lista Alimenti'!$A$2:$G$99,3,0))</f>
        <v>3.9</v>
      </c>
      <c r="G14" s="55">
        <f>IF($B14=0,"0",VLOOKUP($B14,'Lista Alimenti'!$A$2:$G$99,4,0))</f>
        <v>0.2</v>
      </c>
      <c r="H14" s="46">
        <f>IF($B14=0,"0",VLOOKUP($B14,'Lista Alimenti'!$A$2:$G$99,5,0))</f>
        <v>18</v>
      </c>
      <c r="I14" s="22">
        <f>IF($B14=0,"0",VLOOKUP($B14,'Lista Alimenti'!$A$2:$G$99,6,0))</f>
        <v>0</v>
      </c>
      <c r="J14" s="37">
        <f>IF($B14=0,"0",VLOOKUP($B14,'Lista Alimenti'!$A$2:$G$99,7,0))</f>
        <v>0</v>
      </c>
      <c r="K14" s="73">
        <f t="shared" si="0"/>
        <v>0.27</v>
      </c>
      <c r="L14" s="76">
        <f t="shared" si="1"/>
        <v>1.17</v>
      </c>
      <c r="M14" s="79">
        <f t="shared" si="2"/>
        <v>0.06</v>
      </c>
      <c r="N14" s="82">
        <f t="shared" si="3"/>
        <v>5.4</v>
      </c>
      <c r="O14" s="1">
        <f t="shared" si="4"/>
        <v>0</v>
      </c>
      <c r="P14" s="2">
        <f t="shared" si="5"/>
        <v>0</v>
      </c>
    </row>
    <row r="15" spans="2:16">
      <c r="B15" s="117"/>
      <c r="C15" s="120"/>
      <c r="D15" t="s">
        <v>14</v>
      </c>
      <c r="E15" s="58" t="str">
        <f>IF($B15=0,"0",VLOOKUP($B15,'Lista Alimenti'!$A$2:$G$99,2,0))</f>
        <v>0</v>
      </c>
      <c r="F15" s="23" t="str">
        <f>IF($B15=0,"0",VLOOKUP($B15,'Lista Alimenti'!$A$2:$G$99,3,0))</f>
        <v>0</v>
      </c>
      <c r="G15" s="59" t="str">
        <f>IF($B15=0,"0",VLOOKUP($B15,'Lista Alimenti'!$A$2:$G$99,4,0))</f>
        <v>0</v>
      </c>
      <c r="H15" s="18" t="str">
        <f>IF($B15=0,"0",VLOOKUP($B15,'Lista Alimenti'!$A$2:$G$99,5,0))</f>
        <v>0</v>
      </c>
      <c r="I15" s="22" t="str">
        <f>IF($B15=0,"0",VLOOKUP($B15,'Lista Alimenti'!$A$2:$G$99,6,0))</f>
        <v>0</v>
      </c>
      <c r="J15" s="37" t="str">
        <f>IF($B15=0,"0",VLOOKUP($B15,'Lista Alimenti'!$A$2:$G$99,7,0))</f>
        <v>0</v>
      </c>
      <c r="K15" s="21">
        <f t="shared" si="0"/>
        <v>0</v>
      </c>
      <c r="L15" s="21">
        <f t="shared" si="1"/>
        <v>0</v>
      </c>
      <c r="M15" s="21">
        <f t="shared" si="2"/>
        <v>0</v>
      </c>
      <c r="N15" s="31">
        <f t="shared" si="3"/>
        <v>0</v>
      </c>
      <c r="O15" s="1">
        <f t="shared" si="4"/>
        <v>0</v>
      </c>
      <c r="P15" s="2">
        <f t="shared" si="5"/>
        <v>0</v>
      </c>
    </row>
    <row r="16" spans="2:16">
      <c r="B16" s="117"/>
      <c r="C16" s="120"/>
      <c r="D16" t="s">
        <v>14</v>
      </c>
      <c r="E16" s="49" t="str">
        <f>IF($B16=0,"0",VLOOKUP($B16,'Lista Alimenti'!$A$2:$G$99,2,0))</f>
        <v>0</v>
      </c>
      <c r="F16" s="52" t="str">
        <f>IF($B16=0,"0",VLOOKUP($B16,'Lista Alimenti'!$A$2:$G$99,3,0))</f>
        <v>0</v>
      </c>
      <c r="G16" s="55" t="str">
        <f>IF($B16=0,"0",VLOOKUP($B16,'Lista Alimenti'!$A$2:$G$99,4,0))</f>
        <v>0</v>
      </c>
      <c r="H16" s="46" t="str">
        <f>IF($B16=0,"0",VLOOKUP($B16,'Lista Alimenti'!$A$2:$G$99,5,0))</f>
        <v>0</v>
      </c>
      <c r="I16" s="22" t="str">
        <f>IF($B16=0,"0",VLOOKUP($B16,'Lista Alimenti'!$A$2:$G$99,6,0))</f>
        <v>0</v>
      </c>
      <c r="J16" s="37" t="str">
        <f>IF($B16=0,"0",VLOOKUP($B16,'Lista Alimenti'!$A$2:$G$99,7,0))</f>
        <v>0</v>
      </c>
      <c r="K16" s="73">
        <f t="shared" si="0"/>
        <v>0</v>
      </c>
      <c r="L16" s="76">
        <f t="shared" si="1"/>
        <v>0</v>
      </c>
      <c r="M16" s="79">
        <f t="shared" si="2"/>
        <v>0</v>
      </c>
      <c r="N16" s="82">
        <f t="shared" si="3"/>
        <v>0</v>
      </c>
      <c r="O16" s="1">
        <f t="shared" si="4"/>
        <v>0</v>
      </c>
      <c r="P16" s="2">
        <f t="shared" si="5"/>
        <v>0</v>
      </c>
    </row>
    <row r="17" spans="2:16">
      <c r="B17" s="117"/>
      <c r="C17" s="120"/>
      <c r="D17" t="s">
        <v>14</v>
      </c>
      <c r="E17" s="58" t="str">
        <f>IF($B17=0,"0",VLOOKUP($B17,'Lista Alimenti'!$A$2:$G$99,2,0))</f>
        <v>0</v>
      </c>
      <c r="F17" s="23" t="str">
        <f>IF($B17=0,"0",VLOOKUP($B17,'Lista Alimenti'!$A$2:$G$99,3,0))</f>
        <v>0</v>
      </c>
      <c r="G17" s="59" t="str">
        <f>IF($B17=0,"0",VLOOKUP($B17,'Lista Alimenti'!$A$2:$G$99,4,0))</f>
        <v>0</v>
      </c>
      <c r="H17" s="18" t="str">
        <f>IF($B17=0,"0",VLOOKUP($B17,'Lista Alimenti'!$A$2:$G$99,5,0))</f>
        <v>0</v>
      </c>
      <c r="I17" s="22" t="str">
        <f>IF($B17=0,"0",VLOOKUP($B17,'Lista Alimenti'!$A$2:$G$99,6,0))</f>
        <v>0</v>
      </c>
      <c r="J17" s="37" t="str">
        <f>IF($B17=0,"0",VLOOKUP($B17,'Lista Alimenti'!$A$2:$G$99,7,0))</f>
        <v>0</v>
      </c>
      <c r="K17" s="21">
        <f t="shared" si="0"/>
        <v>0</v>
      </c>
      <c r="L17" s="21">
        <f t="shared" si="1"/>
        <v>0</v>
      </c>
      <c r="M17" s="21">
        <f t="shared" si="2"/>
        <v>0</v>
      </c>
      <c r="N17" s="31">
        <f t="shared" si="3"/>
        <v>0</v>
      </c>
      <c r="O17" s="1">
        <f t="shared" si="4"/>
        <v>0</v>
      </c>
      <c r="P17" s="2">
        <f t="shared" si="5"/>
        <v>0</v>
      </c>
    </row>
    <row r="18" spans="2:16">
      <c r="B18" s="117"/>
      <c r="C18" s="120"/>
      <c r="D18" t="s">
        <v>14</v>
      </c>
      <c r="E18" s="49" t="str">
        <f>IF($B18=0,"0",VLOOKUP($B18,'Lista Alimenti'!$A$2:$G$99,2,0))</f>
        <v>0</v>
      </c>
      <c r="F18" s="52" t="str">
        <f>IF($B18=0,"0",VLOOKUP($B18,'Lista Alimenti'!$A$2:$G$99,3,0))</f>
        <v>0</v>
      </c>
      <c r="G18" s="55" t="str">
        <f>IF($B18=0,"0",VLOOKUP($B18,'Lista Alimenti'!$A$2:$G$99,4,0))</f>
        <v>0</v>
      </c>
      <c r="H18" s="46" t="str">
        <f>IF($B18=0,"0",VLOOKUP($B18,'Lista Alimenti'!$A$2:$G$99,5,0))</f>
        <v>0</v>
      </c>
      <c r="I18" s="22" t="str">
        <f>IF($B18=0,"0",VLOOKUP($B18,'Lista Alimenti'!$A$2:$G$99,6,0))</f>
        <v>0</v>
      </c>
      <c r="J18" s="37" t="str">
        <f>IF($B18=0,"0",VLOOKUP($B18,'Lista Alimenti'!$A$2:$G$99,7,0))</f>
        <v>0</v>
      </c>
      <c r="K18" s="73">
        <f t="shared" si="0"/>
        <v>0</v>
      </c>
      <c r="L18" s="76">
        <f t="shared" si="1"/>
        <v>0</v>
      </c>
      <c r="M18" s="79">
        <f t="shared" si="2"/>
        <v>0</v>
      </c>
      <c r="N18" s="82">
        <f t="shared" si="3"/>
        <v>0</v>
      </c>
      <c r="O18" s="1">
        <f t="shared" si="4"/>
        <v>0</v>
      </c>
      <c r="P18" s="2">
        <f t="shared" si="5"/>
        <v>0</v>
      </c>
    </row>
    <row r="19" spans="2:16">
      <c r="B19" s="117"/>
      <c r="C19" s="120"/>
      <c r="D19" t="s">
        <v>14</v>
      </c>
      <c r="E19" s="58" t="str">
        <f>IF($B19=0,"0",VLOOKUP($B19,'Lista Alimenti'!$A$2:$G$99,2,0))</f>
        <v>0</v>
      </c>
      <c r="F19" s="23" t="str">
        <f>IF($B19=0,"0",VLOOKUP($B19,'Lista Alimenti'!$A$2:$G$99,3,0))</f>
        <v>0</v>
      </c>
      <c r="G19" s="59" t="str">
        <f>IF($B19=0,"0",VLOOKUP($B19,'Lista Alimenti'!$A$2:$G$99,4,0))</f>
        <v>0</v>
      </c>
      <c r="H19" s="18" t="str">
        <f>IF($B19=0,"0",VLOOKUP($B19,'Lista Alimenti'!$A$2:$G$99,5,0))</f>
        <v>0</v>
      </c>
      <c r="I19" s="22" t="str">
        <f>IF($B19=0,"0",VLOOKUP($B19,'Lista Alimenti'!$A$2:$G$99,6,0))</f>
        <v>0</v>
      </c>
      <c r="J19" s="37" t="str">
        <f>IF($B19=0,"0",VLOOKUP($B19,'Lista Alimenti'!$A$2:$G$99,7,0))</f>
        <v>0</v>
      </c>
      <c r="K19" s="21">
        <f t="shared" si="0"/>
        <v>0</v>
      </c>
      <c r="L19" s="21">
        <f t="shared" si="1"/>
        <v>0</v>
      </c>
      <c r="M19" s="21">
        <f t="shared" si="2"/>
        <v>0</v>
      </c>
      <c r="N19" s="31">
        <f t="shared" si="3"/>
        <v>0</v>
      </c>
      <c r="O19" s="1">
        <f t="shared" si="4"/>
        <v>0</v>
      </c>
      <c r="P19" s="2">
        <f t="shared" si="5"/>
        <v>0</v>
      </c>
    </row>
    <row r="20" spans="2:16">
      <c r="B20" s="117"/>
      <c r="C20" s="120"/>
      <c r="D20" t="s">
        <v>14</v>
      </c>
      <c r="E20" s="49" t="str">
        <f>IF($B20=0,"0",VLOOKUP($B20,'Lista Alimenti'!$A$2:$G$99,2,0))</f>
        <v>0</v>
      </c>
      <c r="F20" s="52" t="str">
        <f>IF($B20=0,"0",VLOOKUP($B20,'Lista Alimenti'!$A$2:$G$99,3,0))</f>
        <v>0</v>
      </c>
      <c r="G20" s="55" t="str">
        <f>IF($B20=0,"0",VLOOKUP($B20,'Lista Alimenti'!$A$2:$G$99,4,0))</f>
        <v>0</v>
      </c>
      <c r="H20" s="46" t="str">
        <f>IF($B20=0,"0",VLOOKUP($B20,'Lista Alimenti'!$A$2:$G$99,5,0))</f>
        <v>0</v>
      </c>
      <c r="I20" s="22" t="str">
        <f>IF($B20=0,"0",VLOOKUP($B20,'Lista Alimenti'!$A$2:$G$99,6,0))</f>
        <v>0</v>
      </c>
      <c r="J20" s="37" t="str">
        <f>IF($B20=0,"0",VLOOKUP($B20,'Lista Alimenti'!$A$2:$G$99,7,0))</f>
        <v>0</v>
      </c>
      <c r="K20" s="73">
        <f t="shared" si="0"/>
        <v>0</v>
      </c>
      <c r="L20" s="76">
        <f t="shared" si="1"/>
        <v>0</v>
      </c>
      <c r="M20" s="79">
        <f t="shared" si="2"/>
        <v>0</v>
      </c>
      <c r="N20" s="82">
        <f t="shared" si="3"/>
        <v>0</v>
      </c>
      <c r="O20" s="1">
        <f t="shared" si="4"/>
        <v>0</v>
      </c>
      <c r="P20" s="2">
        <f t="shared" si="5"/>
        <v>0</v>
      </c>
    </row>
    <row r="21" spans="2:16">
      <c r="B21" s="117"/>
      <c r="C21" s="120"/>
      <c r="D21" t="s">
        <v>14</v>
      </c>
      <c r="E21" s="58" t="str">
        <f>IF($B21=0,"0",VLOOKUP($B21,'Lista Alimenti'!$A$2:$G$99,2,0))</f>
        <v>0</v>
      </c>
      <c r="F21" s="23" t="str">
        <f>IF($B21=0,"0",VLOOKUP($B21,'Lista Alimenti'!$A$2:$G$99,3,0))</f>
        <v>0</v>
      </c>
      <c r="G21" s="59" t="str">
        <f>IF($B21=0,"0",VLOOKUP($B21,'Lista Alimenti'!$A$2:$G$99,4,0))</f>
        <v>0</v>
      </c>
      <c r="H21" s="18" t="str">
        <f>IF($B21=0,"0",VLOOKUP($B21,'Lista Alimenti'!$A$2:$G$99,5,0))</f>
        <v>0</v>
      </c>
      <c r="I21" s="22" t="str">
        <f>IF($B21=0,"0",VLOOKUP($B21,'Lista Alimenti'!$A$2:$G$99,6,0))</f>
        <v>0</v>
      </c>
      <c r="J21" s="37" t="str">
        <f>IF($B21=0,"0",VLOOKUP($B21,'Lista Alimenti'!$A$2:$G$99,7,0))</f>
        <v>0</v>
      </c>
      <c r="K21" s="21">
        <f t="shared" si="0"/>
        <v>0</v>
      </c>
      <c r="L21" s="21">
        <f t="shared" si="1"/>
        <v>0</v>
      </c>
      <c r="M21" s="21">
        <f t="shared" si="2"/>
        <v>0</v>
      </c>
      <c r="N21" s="31">
        <f t="shared" si="3"/>
        <v>0</v>
      </c>
      <c r="O21" s="1">
        <f t="shared" si="4"/>
        <v>0</v>
      </c>
      <c r="P21" s="2">
        <f t="shared" si="5"/>
        <v>0</v>
      </c>
    </row>
    <row r="22" spans="2:16">
      <c r="B22" s="117"/>
      <c r="C22" s="120"/>
      <c r="D22" t="s">
        <v>14</v>
      </c>
      <c r="E22" s="49" t="str">
        <f>IF($B22=0,"0",VLOOKUP($B22,'Lista Alimenti'!$A$2:$G$99,2,0))</f>
        <v>0</v>
      </c>
      <c r="F22" s="52" t="str">
        <f>IF($B22=0,"0",VLOOKUP($B22,'Lista Alimenti'!$A$2:$G$99,3,0))</f>
        <v>0</v>
      </c>
      <c r="G22" s="55" t="str">
        <f>IF($B22=0,"0",VLOOKUP($B22,'Lista Alimenti'!$A$2:$G$99,4,0))</f>
        <v>0</v>
      </c>
      <c r="H22" s="46" t="str">
        <f>IF($B22=0,"0",VLOOKUP($B22,'Lista Alimenti'!$A$2:$G$99,5,0))</f>
        <v>0</v>
      </c>
      <c r="I22" s="22" t="str">
        <f>IF($B22=0,"0",VLOOKUP($B22,'Lista Alimenti'!$A$2:$G$99,6,0))</f>
        <v>0</v>
      </c>
      <c r="J22" s="37" t="str">
        <f>IF($B22=0,"0",VLOOKUP($B22,'Lista Alimenti'!$A$2:$G$99,7,0))</f>
        <v>0</v>
      </c>
      <c r="K22" s="73">
        <f t="shared" si="0"/>
        <v>0</v>
      </c>
      <c r="L22" s="76">
        <f t="shared" si="1"/>
        <v>0</v>
      </c>
      <c r="M22" s="79">
        <f t="shared" si="2"/>
        <v>0</v>
      </c>
      <c r="N22" s="82">
        <f t="shared" si="3"/>
        <v>0</v>
      </c>
      <c r="O22" s="1">
        <f t="shared" si="4"/>
        <v>0</v>
      </c>
      <c r="P22" s="2">
        <f t="shared" si="5"/>
        <v>0</v>
      </c>
    </row>
    <row r="23" spans="2:16">
      <c r="B23" s="117"/>
      <c r="C23" s="120"/>
      <c r="D23" t="s">
        <v>14</v>
      </c>
      <c r="E23" s="58" t="str">
        <f>IF($B23=0,"0",VLOOKUP($B23,'Lista Alimenti'!$A$2:$G$99,2,0))</f>
        <v>0</v>
      </c>
      <c r="F23" s="23" t="str">
        <f>IF($B23=0,"0",VLOOKUP($B23,'Lista Alimenti'!$A$2:$G$99,3,0))</f>
        <v>0</v>
      </c>
      <c r="G23" s="59" t="str">
        <f>IF($B23=0,"0",VLOOKUP($B23,'Lista Alimenti'!$A$2:$G$99,4,0))</f>
        <v>0</v>
      </c>
      <c r="H23" s="18" t="str">
        <f>IF($B23=0,"0",VLOOKUP($B23,'Lista Alimenti'!$A$2:$G$99,5,0))</f>
        <v>0</v>
      </c>
      <c r="I23" s="22" t="str">
        <f>IF($B23=0,"0",VLOOKUP($B23,'Lista Alimenti'!$A$2:$G$99,6,0))</f>
        <v>0</v>
      </c>
      <c r="J23" s="37" t="str">
        <f>IF($B23=0,"0",VLOOKUP($B23,'Lista Alimenti'!$A$2:$G$99,7,0))</f>
        <v>0</v>
      </c>
      <c r="K23" s="21">
        <f t="shared" si="0"/>
        <v>0</v>
      </c>
      <c r="L23" s="21">
        <f t="shared" si="1"/>
        <v>0</v>
      </c>
      <c r="M23" s="21">
        <f t="shared" si="2"/>
        <v>0</v>
      </c>
      <c r="N23" s="31">
        <f t="shared" si="3"/>
        <v>0</v>
      </c>
      <c r="O23" s="1">
        <f t="shared" si="4"/>
        <v>0</v>
      </c>
      <c r="P23" s="2">
        <f t="shared" si="5"/>
        <v>0</v>
      </c>
    </row>
    <row r="24" spans="2:16">
      <c r="B24" s="117"/>
      <c r="C24" s="120"/>
      <c r="D24" t="s">
        <v>14</v>
      </c>
      <c r="E24" s="49" t="str">
        <f>IF($B24=0,"0",VLOOKUP($B24,'Lista Alimenti'!$A$2:$G$99,2,0))</f>
        <v>0</v>
      </c>
      <c r="F24" s="52" t="str">
        <f>IF($B24=0,"0",VLOOKUP($B24,'Lista Alimenti'!$A$2:$G$99,3,0))</f>
        <v>0</v>
      </c>
      <c r="G24" s="55" t="str">
        <f>IF($B24=0,"0",VLOOKUP($B24,'Lista Alimenti'!$A$2:$G$99,4,0))</f>
        <v>0</v>
      </c>
      <c r="H24" s="46" t="str">
        <f>IF($B24=0,"0",VLOOKUP($B24,'Lista Alimenti'!$A$2:$G$99,5,0))</f>
        <v>0</v>
      </c>
      <c r="I24" s="22" t="str">
        <f>IF($B24=0,"0",VLOOKUP($B24,'Lista Alimenti'!$A$2:$G$99,6,0))</f>
        <v>0</v>
      </c>
      <c r="J24" s="37" t="str">
        <f>IF($B24=0,"0",VLOOKUP($B24,'Lista Alimenti'!$A$2:$G$99,7,0))</f>
        <v>0</v>
      </c>
      <c r="K24" s="73">
        <f t="shared" si="0"/>
        <v>0</v>
      </c>
      <c r="L24" s="76">
        <f t="shared" si="1"/>
        <v>0</v>
      </c>
      <c r="M24" s="79">
        <f t="shared" si="2"/>
        <v>0</v>
      </c>
      <c r="N24" s="82">
        <f t="shared" si="3"/>
        <v>0</v>
      </c>
      <c r="O24" s="1">
        <f t="shared" si="4"/>
        <v>0</v>
      </c>
      <c r="P24" s="2">
        <f t="shared" si="5"/>
        <v>0</v>
      </c>
    </row>
    <row r="25" spans="2:16" ht="15" thickBot="1">
      <c r="B25" s="118"/>
      <c r="C25" s="123"/>
      <c r="D25" t="s">
        <v>14</v>
      </c>
      <c r="E25" s="60" t="str">
        <f>IF($B25=0,"0",VLOOKUP($B25,'Lista Alimenti'!$A$2:$G$99,2,0))</f>
        <v>0</v>
      </c>
      <c r="F25" s="61" t="str">
        <f>IF($B25=0,"0",VLOOKUP($B25,'Lista Alimenti'!$A$2:$G$99,3,0))</f>
        <v>0</v>
      </c>
      <c r="G25" s="62" t="str">
        <f>IF($B25=0,"0",VLOOKUP($B25,'Lista Alimenti'!$A$2:$G$99,4,0))</f>
        <v>0</v>
      </c>
      <c r="H25" s="63" t="str">
        <f>IF($B25=0,"0",VLOOKUP($B25,'Lista Alimenti'!$A$2:$G$99,5,0))</f>
        <v>0</v>
      </c>
      <c r="I25" s="39" t="str">
        <f>IF($B25=0,"0",VLOOKUP($B25,'Lista Alimenti'!$A$2:$G$99,6,0))</f>
        <v>0</v>
      </c>
      <c r="J25" s="40" t="str">
        <f>IF($B25=0,"0",VLOOKUP($B25,'Lista Alimenti'!$A$2:$G$99,7,0))</f>
        <v>0</v>
      </c>
      <c r="K25" s="83">
        <f>C25*E25/100</f>
        <v>0</v>
      </c>
      <c r="L25" s="83">
        <f>C25*F25/100</f>
        <v>0</v>
      </c>
      <c r="M25" s="83">
        <f>C25*G25/100</f>
        <v>0</v>
      </c>
      <c r="N25" s="32">
        <f>H25*C25/100</f>
        <v>0</v>
      </c>
      <c r="O25" s="4">
        <f>C25/100*I25</f>
        <v>0</v>
      </c>
      <c r="P25" s="5">
        <f>C25/100*J25</f>
        <v>0</v>
      </c>
    </row>
    <row r="26" spans="2:16">
      <c r="K26" s="8" t="s">
        <v>10</v>
      </c>
      <c r="L26" s="10" t="s">
        <v>11</v>
      </c>
      <c r="M26" s="12" t="s">
        <v>12</v>
      </c>
      <c r="N26" s="16" t="s">
        <v>43</v>
      </c>
      <c r="O26" s="15"/>
      <c r="P26" s="15"/>
    </row>
    <row r="27" spans="2:16" ht="29" thickBot="1">
      <c r="B27" s="114" t="s">
        <v>42</v>
      </c>
      <c r="C27" s="64" t="s">
        <v>19</v>
      </c>
      <c r="D27" s="28" t="s">
        <v>18</v>
      </c>
      <c r="E27" s="36"/>
      <c r="F27" s="86" t="s">
        <v>31</v>
      </c>
      <c r="G27" s="2"/>
      <c r="K27" s="14">
        <f>SUM(K2:K25)</f>
        <v>3.9279999999999995</v>
      </c>
      <c r="L27" s="14">
        <f>SUM(L2:L25)</f>
        <v>6.9459999999999997</v>
      </c>
      <c r="M27" s="14">
        <f>SUM(M2:M25)</f>
        <v>8.4919999999999991</v>
      </c>
      <c r="N27" s="16">
        <f>SUM(N2:N25)</f>
        <v>114</v>
      </c>
      <c r="P27" s="3"/>
    </row>
    <row r="28" spans="2:16" ht="15" thickBot="1">
      <c r="B28" s="30"/>
      <c r="C28" s="65" t="s">
        <v>20</v>
      </c>
      <c r="D28" s="29">
        <f>D29/C29</f>
        <v>0.25877192982456143</v>
      </c>
      <c r="E28" s="22"/>
      <c r="F28" s="124">
        <v>74</v>
      </c>
      <c r="G28" s="96" t="s">
        <v>32</v>
      </c>
      <c r="H28" s="88" t="s">
        <v>30</v>
      </c>
      <c r="I28" s="88" t="s">
        <v>30</v>
      </c>
      <c r="J28" s="88" t="s">
        <v>33</v>
      </c>
      <c r="K28" s="85">
        <f>K27/F28</f>
        <v>5.3081081081081075E-2</v>
      </c>
      <c r="L28" s="87">
        <f>L27/F28</f>
        <v>9.3864864864864866E-2</v>
      </c>
      <c r="M28" s="88"/>
      <c r="O28" s="3" t="s">
        <v>22</v>
      </c>
    </row>
    <row r="29" spans="2:16">
      <c r="B29" s="30"/>
      <c r="C29" s="66">
        <f>SUM(O2:O25)</f>
        <v>4.5600000000000005</v>
      </c>
      <c r="D29" s="67">
        <f>SUM(P2:P25)</f>
        <v>1.1800000000000002</v>
      </c>
      <c r="E29" s="37" t="s">
        <v>14</v>
      </c>
      <c r="J29" s="89" t="s">
        <v>16</v>
      </c>
      <c r="K29" s="9">
        <f>K27*4</f>
        <v>15.711999999999998</v>
      </c>
      <c r="L29" s="11">
        <f>L27*4</f>
        <v>27.783999999999999</v>
      </c>
      <c r="M29" s="13">
        <f>M27*9</f>
        <v>76.427999999999997</v>
      </c>
      <c r="N29" t="s">
        <v>16</v>
      </c>
      <c r="O29" s="19">
        <f>SUM(K29:M29)</f>
        <v>119.92399999999999</v>
      </c>
    </row>
    <row r="30" spans="2:16">
      <c r="B30" s="30"/>
      <c r="C30" s="22"/>
      <c r="D30" s="6"/>
      <c r="E30" s="37"/>
      <c r="F30" s="84"/>
      <c r="K30" s="105">
        <f>K29/SUM(K29:M29)</f>
        <v>0.13101631032987557</v>
      </c>
      <c r="L30" s="106">
        <f>L29/SUM(K29:M29)</f>
        <v>0.23168006404055902</v>
      </c>
      <c r="M30" s="107">
        <f>M29/SUM(K29:M29)</f>
        <v>0.63730362562956544</v>
      </c>
    </row>
    <row r="31" spans="2:16">
      <c r="B31" s="68">
        <f>D29*9</f>
        <v>10.620000000000001</v>
      </c>
      <c r="C31" s="22" t="s">
        <v>16</v>
      </c>
      <c r="D31" s="69">
        <f>B31/SUM(K29:M29)</f>
        <v>8.8556085520829872E-2</v>
      </c>
      <c r="E31" s="37"/>
      <c r="P31" s="3"/>
    </row>
    <row r="32" spans="2:16">
      <c r="B32" s="70"/>
      <c r="C32" s="38"/>
      <c r="D32" s="7"/>
      <c r="E32" s="40"/>
      <c r="L32" s="100" t="s">
        <v>40</v>
      </c>
      <c r="P32" s="103"/>
    </row>
    <row r="33" spans="11:16">
      <c r="K33" s="97" t="s">
        <v>6</v>
      </c>
      <c r="L33" s="98" t="s">
        <v>7</v>
      </c>
      <c r="M33" s="99" t="s">
        <v>8</v>
      </c>
      <c r="N33" s="45" t="s">
        <v>4</v>
      </c>
      <c r="O33" s="104" t="s">
        <v>41</v>
      </c>
      <c r="P33" s="103"/>
    </row>
    <row r="34" spans="11:16">
      <c r="K34" s="108">
        <v>0.1</v>
      </c>
      <c r="L34" s="109">
        <v>0.34</v>
      </c>
      <c r="M34" s="110">
        <v>0.56000000000000005</v>
      </c>
      <c r="N34" s="115">
        <v>1000</v>
      </c>
      <c r="O34" s="101" t="s">
        <v>39</v>
      </c>
    </row>
    <row r="35" spans="11:16">
      <c r="K35" s="111">
        <v>0.09</v>
      </c>
      <c r="L35" s="112">
        <v>0.47</v>
      </c>
      <c r="M35" s="113">
        <v>0.44</v>
      </c>
      <c r="N35" s="116">
        <v>750</v>
      </c>
      <c r="O35" s="102" t="s">
        <v>38</v>
      </c>
    </row>
  </sheetData>
  <sheetProtection password="CD2B" sheet="1" objects="1" scenarios="1" selectLockedCells="1"/>
  <hyperlinks>
    <hyperlink ref="B27" r:id="rId1"/>
  </hyperlinks>
  <pageMargins left="0.7" right="0.7" top="0.75" bottom="0.75" header="0.3" footer="0.3"/>
  <ignoredErrors>
    <ignoredError sqref="E13:J25 E2:J11 K2:N25 O2:P25 E12:J12" emptyCellReference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'Lista Alimenti'!$A$2:$A$100</xm:f>
          </x14:formula1>
          <xm:sqref>B2:B25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5"/>
  <sheetViews>
    <sheetView zoomScale="125" zoomScaleNormal="125" zoomScalePageLayoutView="125" workbookViewId="0">
      <pane ySplit="1" topLeftCell="A2" activePane="bottomLeft" state="frozen"/>
      <selection pane="bottomLeft" activeCell="C7" sqref="C7"/>
    </sheetView>
  </sheetViews>
  <sheetFormatPr baseColWidth="10" defaultColWidth="8.83203125" defaultRowHeight="14" x14ac:dyDescent="0"/>
  <cols>
    <col min="1" max="1" width="3.5" customWidth="1"/>
    <col min="2" max="2" width="25.5" bestFit="1" customWidth="1"/>
    <col min="4" max="4" width="5.33203125" bestFit="1" customWidth="1"/>
    <col min="5" max="5" width="8.6640625" style="25" bestFit="1" customWidth="1"/>
    <col min="6" max="6" width="16.1640625" style="24" bestFit="1" customWidth="1"/>
    <col min="7" max="7" width="8.6640625" style="34" bestFit="1" customWidth="1"/>
    <col min="8" max="8" width="7.6640625" style="26" customWidth="1"/>
    <col min="9" max="9" width="4.6640625" style="27" customWidth="1"/>
    <col min="10" max="10" width="6.5" style="33" bestFit="1" customWidth="1"/>
    <col min="12" max="12" width="9.1640625" bestFit="1" customWidth="1"/>
    <col min="15" max="15" width="8.1640625" bestFit="1" customWidth="1"/>
    <col min="16" max="16" width="7.1640625" bestFit="1" customWidth="1"/>
    <col min="17" max="17" width="14" bestFit="1" customWidth="1"/>
    <col min="18" max="18" width="3.1640625" bestFit="1" customWidth="1"/>
    <col min="19" max="19" width="26.6640625" customWidth="1"/>
  </cols>
  <sheetData>
    <row r="1" spans="2:16" ht="15" thickBot="1">
      <c r="B1" s="45" t="s">
        <v>0</v>
      </c>
      <c r="C1" s="95" t="s">
        <v>5</v>
      </c>
      <c r="D1" s="20"/>
      <c r="E1" s="47" t="s">
        <v>1</v>
      </c>
      <c r="F1" s="50" t="s">
        <v>2</v>
      </c>
      <c r="G1" s="53" t="s">
        <v>3</v>
      </c>
      <c r="H1" s="56" t="s">
        <v>4</v>
      </c>
      <c r="I1" s="41" t="s">
        <v>17</v>
      </c>
      <c r="J1" s="42" t="s">
        <v>18</v>
      </c>
      <c r="K1" s="71" t="s">
        <v>6</v>
      </c>
      <c r="L1" s="74" t="s">
        <v>7</v>
      </c>
      <c r="M1" s="77" t="s">
        <v>8</v>
      </c>
      <c r="N1" s="80" t="s">
        <v>9</v>
      </c>
      <c r="O1" s="43" t="s">
        <v>17</v>
      </c>
      <c r="P1" s="44" t="s">
        <v>18</v>
      </c>
    </row>
    <row r="2" spans="2:16">
      <c r="B2" s="117" t="s">
        <v>29</v>
      </c>
      <c r="C2" s="119"/>
      <c r="D2" t="s">
        <v>14</v>
      </c>
      <c r="E2" s="48">
        <f>IF($B2=0,"0",VLOOKUP($B2,'Lista Alimenti'!$A$2:$G$99,2,0))</f>
        <v>0.9</v>
      </c>
      <c r="F2" s="51">
        <f>IF($B2=0,"0",VLOOKUP($B2,'Lista Alimenti'!$A$2:$G$99,3,0))</f>
        <v>3.9</v>
      </c>
      <c r="G2" s="54">
        <f>IF($B2=0,"0",VLOOKUP($B2,'Lista Alimenti'!$A$2:$G$99,4,0))</f>
        <v>0.2</v>
      </c>
      <c r="H2" s="57">
        <f>IF($B2=0,"0",VLOOKUP($B2,'Lista Alimenti'!$A$2:$G$99,5,0))</f>
        <v>18</v>
      </c>
      <c r="I2" s="35">
        <f>IF($B2=0,"0",VLOOKUP($B2,'Lista Alimenti'!$A$2:$G$99,6,0))</f>
        <v>0</v>
      </c>
      <c r="J2" s="36">
        <f>IF($B2=0,"0",VLOOKUP($B2,'Lista Alimenti'!$A$2:$G$99,7,0))</f>
        <v>0</v>
      </c>
      <c r="K2" s="72">
        <f t="shared" ref="K2:K24" si="0">C2*E2/100</f>
        <v>0</v>
      </c>
      <c r="L2" s="75">
        <f t="shared" ref="L2:L24" si="1">C2*F2/100</f>
        <v>0</v>
      </c>
      <c r="M2" s="78">
        <f t="shared" ref="M2:M24" si="2">C2*G2/100</f>
        <v>0</v>
      </c>
      <c r="N2" s="81">
        <f t="shared" ref="N2:N24" si="3">H2*C2/100</f>
        <v>0</v>
      </c>
      <c r="O2" s="1">
        <f>C2/100*I2</f>
        <v>0</v>
      </c>
      <c r="P2" s="2">
        <f>C2/100*J2</f>
        <v>0</v>
      </c>
    </row>
    <row r="3" spans="2:16">
      <c r="B3" s="117" t="s">
        <v>25</v>
      </c>
      <c r="C3" s="120"/>
      <c r="D3" t="s">
        <v>14</v>
      </c>
      <c r="E3" s="58">
        <f>IF($B3=0,"0",VLOOKUP($B3,'Lista Alimenti'!$A$2:$G$99,2,0))</f>
        <v>1.9</v>
      </c>
      <c r="F3" s="23">
        <f>IF($B3=0,"0",VLOOKUP($B3,'Lista Alimenti'!$A$2:$G$99,3,0))</f>
        <v>2.7</v>
      </c>
      <c r="G3" s="59">
        <f>IF($B3=0,"0",VLOOKUP($B3,'Lista Alimenti'!$A$2:$G$99,4,0))</f>
        <v>0.2</v>
      </c>
      <c r="H3" s="18">
        <f>IF($B3=0,"0",VLOOKUP($B3,'Lista Alimenti'!$A$2:$G$99,5,0))</f>
        <v>20</v>
      </c>
      <c r="I3" s="22">
        <f>IF($B3=0,"0",VLOOKUP($B3,'Lista Alimenti'!$A$2:$G$99,6,0))</f>
        <v>0</v>
      </c>
      <c r="J3" s="37">
        <f>IF($B3=0,"0",VLOOKUP($B3,'Lista Alimenti'!$A$2:$G$99,7,0))</f>
        <v>0</v>
      </c>
      <c r="K3" s="21">
        <f t="shared" si="0"/>
        <v>0</v>
      </c>
      <c r="L3" s="21">
        <f t="shared" si="1"/>
        <v>0</v>
      </c>
      <c r="M3" s="21">
        <f t="shared" si="2"/>
        <v>0</v>
      </c>
      <c r="N3" s="31">
        <f t="shared" si="3"/>
        <v>0</v>
      </c>
      <c r="O3" s="1">
        <f t="shared" ref="O3:O24" si="4">C3/100*I3</f>
        <v>0</v>
      </c>
      <c r="P3" s="2">
        <f t="shared" ref="P3:P24" si="5">C3/100*J3</f>
        <v>0</v>
      </c>
    </row>
    <row r="4" spans="2:16">
      <c r="B4" s="117" t="s">
        <v>13</v>
      </c>
      <c r="C4" s="120"/>
      <c r="D4" t="s">
        <v>14</v>
      </c>
      <c r="E4" s="49">
        <f>IF($B4=0,"0",VLOOKUP($B4,'Lista Alimenti'!$A$2:$G$99,2,0))</f>
        <v>0</v>
      </c>
      <c r="F4" s="52">
        <f>IF($B4=0,"0",VLOOKUP($B4,'Lista Alimenti'!$A$2:$G$99,3,0))</f>
        <v>0</v>
      </c>
      <c r="G4" s="55">
        <f>IF($B4=0,"0",VLOOKUP($B4,'Lista Alimenti'!$A$2:$G$99,4,0))</f>
        <v>92</v>
      </c>
      <c r="H4" s="46">
        <f>IF($B4=0,"0",VLOOKUP($B4,'Lista Alimenti'!$A$2:$G$99,5,0))</f>
        <v>828</v>
      </c>
      <c r="I4" s="22">
        <f>IF($B4=0,"0",VLOOKUP($B4,'Lista Alimenti'!$A$2:$G$99,6,0))</f>
        <v>0.76</v>
      </c>
      <c r="J4" s="37">
        <f>IF($B4=0,"0",VLOOKUP($B4,'Lista Alimenti'!$A$2:$G$99,7,0))</f>
        <v>9.8000000000000007</v>
      </c>
      <c r="K4" s="73">
        <f t="shared" si="0"/>
        <v>0</v>
      </c>
      <c r="L4" s="76">
        <f t="shared" si="1"/>
        <v>0</v>
      </c>
      <c r="M4" s="79">
        <f t="shared" si="2"/>
        <v>0</v>
      </c>
      <c r="N4" s="82">
        <f t="shared" si="3"/>
        <v>0</v>
      </c>
      <c r="O4" s="1">
        <f t="shared" si="4"/>
        <v>0</v>
      </c>
      <c r="P4" s="2">
        <f t="shared" si="5"/>
        <v>0</v>
      </c>
    </row>
    <row r="5" spans="2:16">
      <c r="B5" s="117" t="s">
        <v>21</v>
      </c>
      <c r="C5" s="120"/>
      <c r="D5" t="s">
        <v>14</v>
      </c>
      <c r="E5" s="58">
        <f>IF($B5=0,"0",VLOOKUP($B5,'Lista Alimenti'!$A$2:$G$99,2,0))</f>
        <v>2.8</v>
      </c>
      <c r="F5" s="23">
        <f>IF($B5=0,"0",VLOOKUP($B5,'Lista Alimenti'!$A$2:$G$99,3,0))</f>
        <v>2.4</v>
      </c>
      <c r="G5" s="59">
        <f>IF($B5=0,"0",VLOOKUP($B5,'Lista Alimenti'!$A$2:$G$99,4,0))</f>
        <v>0.4</v>
      </c>
      <c r="H5" s="18">
        <f>IF($B5=0,"0",VLOOKUP($B5,'Lista Alimenti'!$A$2:$G$99,5,0))</f>
        <v>25</v>
      </c>
      <c r="I5" s="22">
        <f>IF($B5=0,"0",VLOOKUP($B5,'Lista Alimenti'!$A$2:$G$99,6,0))</f>
        <v>0</v>
      </c>
      <c r="J5" s="37">
        <f>IF($B5=0,"0",VLOOKUP($B5,'Lista Alimenti'!$A$2:$G$99,7,0))</f>
        <v>0</v>
      </c>
      <c r="K5" s="21">
        <f t="shared" si="0"/>
        <v>0</v>
      </c>
      <c r="L5" s="21">
        <f t="shared" si="1"/>
        <v>0</v>
      </c>
      <c r="M5" s="21">
        <f t="shared" si="2"/>
        <v>0</v>
      </c>
      <c r="N5" s="31">
        <f t="shared" si="3"/>
        <v>0</v>
      </c>
      <c r="O5" s="1">
        <f t="shared" si="4"/>
        <v>0</v>
      </c>
      <c r="P5" s="2">
        <f t="shared" si="5"/>
        <v>0</v>
      </c>
    </row>
    <row r="6" spans="2:16">
      <c r="B6" s="117" t="s">
        <v>28</v>
      </c>
      <c r="C6" s="120">
        <v>20</v>
      </c>
      <c r="D6" t="s">
        <v>14</v>
      </c>
      <c r="E6" s="49">
        <f>IF($B6=0,"0",VLOOKUP($B6,'Lista Alimenti'!$A$2:$G$99,2,0))</f>
        <v>18.29</v>
      </c>
      <c r="F6" s="52">
        <f>IF($B6=0,"0",VLOOKUP($B6,'Lista Alimenti'!$A$2:$G$99,3,0))</f>
        <v>28.88</v>
      </c>
      <c r="G6" s="55">
        <f>IF($B6=0,"0",VLOOKUP($B6,'Lista Alimenti'!$A$2:$G$99,4,0))</f>
        <v>42.16</v>
      </c>
      <c r="H6" s="46">
        <f>IF($B6=0,"0",VLOOKUP($B6,'Lista Alimenti'!$A$2:$G$99,5,0))</f>
        <v>543</v>
      </c>
      <c r="I6" s="22">
        <f>IF($B6=0,"0",VLOOKUP($B6,'Lista Alimenti'!$A$2:$G$99,6,0))</f>
        <v>22.8</v>
      </c>
      <c r="J6" s="37">
        <f>IF($B6=0,"0",VLOOKUP($B6,'Lista Alimenti'!$A$2:$G$99,7,0))</f>
        <v>5.9</v>
      </c>
      <c r="K6" s="73">
        <f t="shared" si="0"/>
        <v>3.6579999999999995</v>
      </c>
      <c r="L6" s="76">
        <f t="shared" si="1"/>
        <v>5.7759999999999998</v>
      </c>
      <c r="M6" s="79">
        <f t="shared" si="2"/>
        <v>8.4319999999999986</v>
      </c>
      <c r="N6" s="82">
        <f t="shared" si="3"/>
        <v>108.6</v>
      </c>
      <c r="O6" s="1">
        <f t="shared" si="4"/>
        <v>4.5600000000000005</v>
      </c>
      <c r="P6" s="2">
        <f t="shared" si="5"/>
        <v>1.1800000000000002</v>
      </c>
    </row>
    <row r="7" spans="2:16">
      <c r="B7" s="117" t="s">
        <v>26</v>
      </c>
      <c r="C7" s="120"/>
      <c r="D7" t="s">
        <v>14</v>
      </c>
      <c r="E7" s="58">
        <f>IF($B7=0,"0",VLOOKUP($B7,'Lista Alimenti'!$A$2:$G$99,2,0))</f>
        <v>22</v>
      </c>
      <c r="F7" s="23">
        <f>IF($B7=0,"0",VLOOKUP($B7,'Lista Alimenti'!$A$2:$G$99,3,0))</f>
        <v>20</v>
      </c>
      <c r="G7" s="59">
        <f>IF($B7=0,"0",VLOOKUP($B7,'Lista Alimenti'!$A$2:$G$99,4,0))</f>
        <v>51</v>
      </c>
      <c r="H7" s="18">
        <f>IF($B7=0,"0",VLOOKUP($B7,'Lista Alimenti'!$A$2:$G$99,5,0))</f>
        <v>581</v>
      </c>
      <c r="I7" s="22">
        <f>IF($B7=0,"0",VLOOKUP($B7,'Lista Alimenti'!$A$2:$G$99,6,0))</f>
        <v>0</v>
      </c>
      <c r="J7" s="37">
        <f>IF($B7=0,"0",VLOOKUP($B7,'Lista Alimenti'!$A$2:$G$99,7,0))</f>
        <v>12.65</v>
      </c>
      <c r="K7" s="21">
        <f t="shared" si="0"/>
        <v>0</v>
      </c>
      <c r="L7" s="21">
        <f t="shared" si="1"/>
        <v>0</v>
      </c>
      <c r="M7" s="21">
        <f t="shared" si="2"/>
        <v>0</v>
      </c>
      <c r="N7" s="31">
        <f t="shared" si="3"/>
        <v>0</v>
      </c>
      <c r="O7" s="1">
        <f t="shared" si="4"/>
        <v>0</v>
      </c>
      <c r="P7" s="2">
        <f t="shared" si="5"/>
        <v>0</v>
      </c>
    </row>
    <row r="8" spans="2:16">
      <c r="B8" s="117" t="s">
        <v>27</v>
      </c>
      <c r="C8" s="120"/>
      <c r="D8" t="s">
        <v>14</v>
      </c>
      <c r="E8" s="49">
        <f>IF($B8=0,"0",VLOOKUP($B8,'Lista Alimenti'!$A$2:$G$99,2,0))</f>
        <v>1.2</v>
      </c>
      <c r="F8" s="52">
        <f>IF($B8=0,"0",VLOOKUP($B8,'Lista Alimenti'!$A$2:$G$99,3,0))</f>
        <v>0.8</v>
      </c>
      <c r="G8" s="55">
        <f>IF($B8=0,"0",VLOOKUP($B8,'Lista Alimenti'!$A$2:$G$99,4,0))</f>
        <v>17.399999999999999</v>
      </c>
      <c r="H8" s="46">
        <f>IF($B8=0,"0",VLOOKUP($B8,'Lista Alimenti'!$A$2:$G$99,5,0))</f>
        <v>172</v>
      </c>
      <c r="I8" s="22">
        <f>IF($B8=0,"0",VLOOKUP($B8,'Lista Alimenti'!$A$2:$G$99,6,0))</f>
        <v>0</v>
      </c>
      <c r="J8" s="37">
        <f>IF($B8=0,"0",VLOOKUP($B8,'Lista Alimenti'!$A$2:$G$99,7,0))</f>
        <v>0</v>
      </c>
      <c r="K8" s="73">
        <f t="shared" si="0"/>
        <v>0</v>
      </c>
      <c r="L8" s="76">
        <f t="shared" si="1"/>
        <v>0</v>
      </c>
      <c r="M8" s="79">
        <f t="shared" si="2"/>
        <v>0</v>
      </c>
      <c r="N8" s="82">
        <f t="shared" si="3"/>
        <v>0</v>
      </c>
      <c r="O8" s="1">
        <f t="shared" si="4"/>
        <v>0</v>
      </c>
      <c r="P8" s="2">
        <f t="shared" si="5"/>
        <v>0</v>
      </c>
    </row>
    <row r="9" spans="2:16">
      <c r="B9" s="117" t="s">
        <v>24</v>
      </c>
      <c r="C9" s="120"/>
      <c r="D9" t="s">
        <v>15</v>
      </c>
      <c r="E9" s="58">
        <f>IF($B9=0,"0",VLOOKUP($B9,'Lista Alimenti'!$A$2:$G$99,2,0))</f>
        <v>1.1000000000000001</v>
      </c>
      <c r="F9" s="23">
        <f>IF($B9=0,"0",VLOOKUP($B9,'Lista Alimenti'!$A$2:$G$99,3,0))</f>
        <v>9</v>
      </c>
      <c r="G9" s="59">
        <f>IF($B9=0,"0",VLOOKUP($B9,'Lista Alimenti'!$A$2:$G$99,4,0))</f>
        <v>0.1</v>
      </c>
      <c r="H9" s="18">
        <f>IF($B9=0,"0",VLOOKUP($B9,'Lista Alimenti'!$A$2:$G$99,5,0))</f>
        <v>40</v>
      </c>
      <c r="I9" s="22">
        <f>IF($B9=0,"0",VLOOKUP($B9,'Lista Alimenti'!$A$2:$G$99,6,0))</f>
        <v>0</v>
      </c>
      <c r="J9" s="37">
        <f>IF($B9=0,"0",VLOOKUP($B9,'Lista Alimenti'!$A$2:$G$99,7,0))</f>
        <v>0</v>
      </c>
      <c r="K9" s="21">
        <f t="shared" si="0"/>
        <v>0</v>
      </c>
      <c r="L9" s="21">
        <f t="shared" si="1"/>
        <v>0</v>
      </c>
      <c r="M9" s="21">
        <f t="shared" si="2"/>
        <v>0</v>
      </c>
      <c r="N9" s="31">
        <f t="shared" si="3"/>
        <v>0</v>
      </c>
      <c r="O9" s="1">
        <f t="shared" si="4"/>
        <v>0</v>
      </c>
      <c r="P9" s="2">
        <f t="shared" si="5"/>
        <v>0</v>
      </c>
    </row>
    <row r="10" spans="2:16">
      <c r="B10" s="117" t="s">
        <v>44</v>
      </c>
      <c r="C10" s="121"/>
      <c r="D10" s="17" t="s">
        <v>14</v>
      </c>
      <c r="E10" s="49">
        <f>IF($B10=0,"0",VLOOKUP($B10,'Lista Alimenti'!$A$2:$G$99,2,0))</f>
        <v>3.6</v>
      </c>
      <c r="F10" s="52">
        <f>IF($B10=0,"0",VLOOKUP($B10,'Lista Alimenti'!$A$2:$G$99,3,0))</f>
        <v>4.2</v>
      </c>
      <c r="G10" s="55">
        <f>IF($B10=0,"0",VLOOKUP($B10,'Lista Alimenti'!$A$2:$G$99,4,0))</f>
        <v>0.6</v>
      </c>
      <c r="H10" s="46">
        <f>IF($B10=0,"0",VLOOKUP($B10,'Lista Alimenti'!$A$2:$G$99,5,0))</f>
        <v>31</v>
      </c>
      <c r="I10" s="22">
        <f>IF($B10=0,"0",VLOOKUP($B10,'Lista Alimenti'!$A$2:$G$99,6,0))</f>
        <v>0</v>
      </c>
      <c r="J10" s="37">
        <f>IF($B10=0,"0",VLOOKUP($B10,'Lista Alimenti'!$A$2:$G$99,7,0))</f>
        <v>0</v>
      </c>
      <c r="K10" s="73">
        <f t="shared" si="0"/>
        <v>0</v>
      </c>
      <c r="L10" s="76">
        <f t="shared" si="1"/>
        <v>0</v>
      </c>
      <c r="M10" s="79">
        <f t="shared" si="2"/>
        <v>0</v>
      </c>
      <c r="N10" s="82">
        <f t="shared" si="3"/>
        <v>0</v>
      </c>
      <c r="O10" s="1">
        <f t="shared" si="4"/>
        <v>0</v>
      </c>
      <c r="P10" s="2">
        <f t="shared" si="5"/>
        <v>0</v>
      </c>
    </row>
    <row r="11" spans="2:16">
      <c r="B11" s="117" t="s">
        <v>23</v>
      </c>
      <c r="C11" s="121"/>
      <c r="D11" s="17" t="s">
        <v>14</v>
      </c>
      <c r="E11" s="58">
        <f>IF($B11=0,"0",VLOOKUP($B11,'Lista Alimenti'!$A$2:$G$99,2,0))</f>
        <v>0.93</v>
      </c>
      <c r="F11" s="23">
        <f>IF($B11=0,"0",VLOOKUP($B11,'Lista Alimenti'!$A$2:$G$99,3,0))</f>
        <v>9.58</v>
      </c>
      <c r="G11" s="59">
        <f>IF($B11=0,"0",VLOOKUP($B11,'Lista Alimenti'!$A$2:$G$99,4,0))</f>
        <v>0.3</v>
      </c>
      <c r="H11" s="18">
        <f>IF($B11=0,"0",VLOOKUP($B11,'Lista Alimenti'!$A$2:$G$99,5,0))</f>
        <v>41</v>
      </c>
      <c r="I11" s="22">
        <f>IF($B11=0,"0",VLOOKUP($B11,'Lista Alimenti'!$A$2:$G$99,6,0))</f>
        <v>0</v>
      </c>
      <c r="J11" s="37">
        <f>IF($B11=0,"0",VLOOKUP($B11,'Lista Alimenti'!$A$2:$G$99,7,0))</f>
        <v>0</v>
      </c>
      <c r="K11" s="21">
        <f t="shared" si="0"/>
        <v>0</v>
      </c>
      <c r="L11" s="21">
        <f t="shared" si="1"/>
        <v>0</v>
      </c>
      <c r="M11" s="21">
        <f t="shared" si="2"/>
        <v>0</v>
      </c>
      <c r="N11" s="31">
        <f t="shared" si="3"/>
        <v>0</v>
      </c>
      <c r="O11" s="1">
        <f t="shared" si="4"/>
        <v>0</v>
      </c>
      <c r="P11" s="2">
        <f t="shared" si="5"/>
        <v>0</v>
      </c>
    </row>
    <row r="12" spans="2:16">
      <c r="B12" s="117"/>
      <c r="C12" s="122"/>
      <c r="D12" s="17" t="s">
        <v>14</v>
      </c>
      <c r="E12" s="49" t="str">
        <f>IF($B12=0,"0",VLOOKUP($B12,'Lista Alimenti'!$A$2:$G$99,2,0))</f>
        <v>0</v>
      </c>
      <c r="F12" s="92" t="str">
        <f>IF($B12=0,"0",VLOOKUP($B12,'Lista Alimenti'!$A$2:$G$99,3,0))</f>
        <v>0</v>
      </c>
      <c r="G12" s="93" t="str">
        <f>IF($B12=0,"0",VLOOKUP($B12,'Lista Alimenti'!$A$2:$G$99,4,0))</f>
        <v>0</v>
      </c>
      <c r="H12" s="94" t="str">
        <f>IF($B12=0,"0",VLOOKUP($B12,'Lista Alimenti'!$A$2:$G$99,5,0))</f>
        <v>0</v>
      </c>
      <c r="I12" s="90" t="str">
        <f>IF($B12=0,"0",VLOOKUP($B12,'Lista Alimenti'!$A$2:$G$99,6,0))</f>
        <v>0</v>
      </c>
      <c r="J12" s="91" t="str">
        <f>IF($B12=0,"0",VLOOKUP($B12,'Lista Alimenti'!$A$2:$G$99,7,0))</f>
        <v>0</v>
      </c>
      <c r="K12" s="73">
        <f t="shared" si="0"/>
        <v>0</v>
      </c>
      <c r="L12" s="76">
        <f t="shared" si="1"/>
        <v>0</v>
      </c>
      <c r="M12" s="79">
        <f t="shared" si="2"/>
        <v>0</v>
      </c>
      <c r="N12" s="82">
        <f t="shared" si="3"/>
        <v>0</v>
      </c>
      <c r="O12" s="1">
        <f t="shared" si="4"/>
        <v>0</v>
      </c>
      <c r="P12" s="2">
        <f t="shared" si="5"/>
        <v>0</v>
      </c>
    </row>
    <row r="13" spans="2:16">
      <c r="B13" s="117"/>
      <c r="C13" s="120"/>
      <c r="D13" t="s">
        <v>14</v>
      </c>
      <c r="E13" s="58" t="str">
        <f>IF($B13=0,"0",VLOOKUP($B13,'Lista Alimenti'!$A$2:$G$99,2,0))</f>
        <v>0</v>
      </c>
      <c r="F13" s="23" t="str">
        <f>IF($B13=0,"0",VLOOKUP($B13,'Lista Alimenti'!$A$2:$G$99,3,0))</f>
        <v>0</v>
      </c>
      <c r="G13" s="59" t="str">
        <f>IF($B13=0,"0",VLOOKUP($B13,'Lista Alimenti'!$A$2:$G$99,4,0))</f>
        <v>0</v>
      </c>
      <c r="H13" s="18" t="str">
        <f>IF($B13=0,"0",VLOOKUP($B13,'Lista Alimenti'!$A$2:$G$99,5,0))</f>
        <v>0</v>
      </c>
      <c r="I13" s="22" t="str">
        <f>IF($B13=0,"0",VLOOKUP($B13,'Lista Alimenti'!$A$2:$G$99,6,0))</f>
        <v>0</v>
      </c>
      <c r="J13" s="37" t="str">
        <f>IF($B13=0,"0",VLOOKUP($B13,'Lista Alimenti'!$A$2:$G$99,7,0))</f>
        <v>0</v>
      </c>
      <c r="K13" s="21">
        <f t="shared" si="0"/>
        <v>0</v>
      </c>
      <c r="L13" s="21">
        <f t="shared" si="1"/>
        <v>0</v>
      </c>
      <c r="M13" s="21">
        <f t="shared" si="2"/>
        <v>0</v>
      </c>
      <c r="N13" s="31">
        <f t="shared" si="3"/>
        <v>0</v>
      </c>
      <c r="O13" s="1">
        <f t="shared" si="4"/>
        <v>0</v>
      </c>
      <c r="P13" s="2">
        <f t="shared" si="5"/>
        <v>0</v>
      </c>
    </row>
    <row r="14" spans="2:16">
      <c r="B14" s="117"/>
      <c r="C14" s="120"/>
      <c r="D14" t="s">
        <v>14</v>
      </c>
      <c r="E14" s="49" t="str">
        <f>IF($B14=0,"0",VLOOKUP($B14,'Lista Alimenti'!$A$2:$G$99,2,0))</f>
        <v>0</v>
      </c>
      <c r="F14" s="52" t="str">
        <f>IF($B14=0,"0",VLOOKUP($B14,'Lista Alimenti'!$A$2:$G$99,3,0))</f>
        <v>0</v>
      </c>
      <c r="G14" s="55" t="str">
        <f>IF($B14=0,"0",VLOOKUP($B14,'Lista Alimenti'!$A$2:$G$99,4,0))</f>
        <v>0</v>
      </c>
      <c r="H14" s="46" t="str">
        <f>IF($B14=0,"0",VLOOKUP($B14,'Lista Alimenti'!$A$2:$G$99,5,0))</f>
        <v>0</v>
      </c>
      <c r="I14" s="22" t="str">
        <f>IF($B14=0,"0",VLOOKUP($B14,'Lista Alimenti'!$A$2:$G$99,6,0))</f>
        <v>0</v>
      </c>
      <c r="J14" s="37" t="str">
        <f>IF($B14=0,"0",VLOOKUP($B14,'Lista Alimenti'!$A$2:$G$99,7,0))</f>
        <v>0</v>
      </c>
      <c r="K14" s="73">
        <f t="shared" si="0"/>
        <v>0</v>
      </c>
      <c r="L14" s="76">
        <f t="shared" si="1"/>
        <v>0</v>
      </c>
      <c r="M14" s="79">
        <f t="shared" si="2"/>
        <v>0</v>
      </c>
      <c r="N14" s="82">
        <f t="shared" si="3"/>
        <v>0</v>
      </c>
      <c r="O14" s="1">
        <f t="shared" si="4"/>
        <v>0</v>
      </c>
      <c r="P14" s="2">
        <f t="shared" si="5"/>
        <v>0</v>
      </c>
    </row>
    <row r="15" spans="2:16">
      <c r="B15" s="117"/>
      <c r="C15" s="120"/>
      <c r="D15" t="s">
        <v>14</v>
      </c>
      <c r="E15" s="58" t="str">
        <f>IF($B15=0,"0",VLOOKUP($B15,'Lista Alimenti'!$A$2:$G$99,2,0))</f>
        <v>0</v>
      </c>
      <c r="F15" s="23" t="str">
        <f>IF($B15=0,"0",VLOOKUP($B15,'Lista Alimenti'!$A$2:$G$99,3,0))</f>
        <v>0</v>
      </c>
      <c r="G15" s="59" t="str">
        <f>IF($B15=0,"0",VLOOKUP($B15,'Lista Alimenti'!$A$2:$G$99,4,0))</f>
        <v>0</v>
      </c>
      <c r="H15" s="18" t="str">
        <f>IF($B15=0,"0",VLOOKUP($B15,'Lista Alimenti'!$A$2:$G$99,5,0))</f>
        <v>0</v>
      </c>
      <c r="I15" s="22" t="str">
        <f>IF($B15=0,"0",VLOOKUP($B15,'Lista Alimenti'!$A$2:$G$99,6,0))</f>
        <v>0</v>
      </c>
      <c r="J15" s="37" t="str">
        <f>IF($B15=0,"0",VLOOKUP($B15,'Lista Alimenti'!$A$2:$G$99,7,0))</f>
        <v>0</v>
      </c>
      <c r="K15" s="21">
        <f t="shared" si="0"/>
        <v>0</v>
      </c>
      <c r="L15" s="21">
        <f t="shared" si="1"/>
        <v>0</v>
      </c>
      <c r="M15" s="21">
        <f t="shared" si="2"/>
        <v>0</v>
      </c>
      <c r="N15" s="31">
        <f t="shared" si="3"/>
        <v>0</v>
      </c>
      <c r="O15" s="1">
        <f t="shared" si="4"/>
        <v>0</v>
      </c>
      <c r="P15" s="2">
        <f t="shared" si="5"/>
        <v>0</v>
      </c>
    </row>
    <row r="16" spans="2:16">
      <c r="B16" s="117"/>
      <c r="C16" s="120"/>
      <c r="D16" t="s">
        <v>14</v>
      </c>
      <c r="E16" s="49" t="str">
        <f>IF($B16=0,"0",VLOOKUP($B16,'Lista Alimenti'!$A$2:$G$99,2,0))</f>
        <v>0</v>
      </c>
      <c r="F16" s="52" t="str">
        <f>IF($B16=0,"0",VLOOKUP($B16,'Lista Alimenti'!$A$2:$G$99,3,0))</f>
        <v>0</v>
      </c>
      <c r="G16" s="55" t="str">
        <f>IF($B16=0,"0",VLOOKUP($B16,'Lista Alimenti'!$A$2:$G$99,4,0))</f>
        <v>0</v>
      </c>
      <c r="H16" s="46" t="str">
        <f>IF($B16=0,"0",VLOOKUP($B16,'Lista Alimenti'!$A$2:$G$99,5,0))</f>
        <v>0</v>
      </c>
      <c r="I16" s="22" t="str">
        <f>IF($B16=0,"0",VLOOKUP($B16,'Lista Alimenti'!$A$2:$G$99,6,0))</f>
        <v>0</v>
      </c>
      <c r="J16" s="37" t="str">
        <f>IF($B16=0,"0",VLOOKUP($B16,'Lista Alimenti'!$A$2:$G$99,7,0))</f>
        <v>0</v>
      </c>
      <c r="K16" s="73">
        <f t="shared" si="0"/>
        <v>0</v>
      </c>
      <c r="L16" s="76">
        <f t="shared" si="1"/>
        <v>0</v>
      </c>
      <c r="M16" s="79">
        <f t="shared" si="2"/>
        <v>0</v>
      </c>
      <c r="N16" s="82">
        <f t="shared" si="3"/>
        <v>0</v>
      </c>
      <c r="O16" s="1">
        <f t="shared" si="4"/>
        <v>0</v>
      </c>
      <c r="P16" s="2">
        <f t="shared" si="5"/>
        <v>0</v>
      </c>
    </row>
    <row r="17" spans="2:16">
      <c r="B17" s="117"/>
      <c r="C17" s="120"/>
      <c r="D17" t="s">
        <v>14</v>
      </c>
      <c r="E17" s="58" t="str">
        <f>IF($B17=0,"0",VLOOKUP($B17,'Lista Alimenti'!$A$2:$G$99,2,0))</f>
        <v>0</v>
      </c>
      <c r="F17" s="23" t="str">
        <f>IF($B17=0,"0",VLOOKUP($B17,'Lista Alimenti'!$A$2:$G$99,3,0))</f>
        <v>0</v>
      </c>
      <c r="G17" s="59" t="str">
        <f>IF($B17=0,"0",VLOOKUP($B17,'Lista Alimenti'!$A$2:$G$99,4,0))</f>
        <v>0</v>
      </c>
      <c r="H17" s="18" t="str">
        <f>IF($B17=0,"0",VLOOKUP($B17,'Lista Alimenti'!$A$2:$G$99,5,0))</f>
        <v>0</v>
      </c>
      <c r="I17" s="22" t="str">
        <f>IF($B17=0,"0",VLOOKUP($B17,'Lista Alimenti'!$A$2:$G$99,6,0))</f>
        <v>0</v>
      </c>
      <c r="J17" s="37" t="str">
        <f>IF($B17=0,"0",VLOOKUP($B17,'Lista Alimenti'!$A$2:$G$99,7,0))</f>
        <v>0</v>
      </c>
      <c r="K17" s="21">
        <f t="shared" si="0"/>
        <v>0</v>
      </c>
      <c r="L17" s="21">
        <f t="shared" si="1"/>
        <v>0</v>
      </c>
      <c r="M17" s="21">
        <f t="shared" si="2"/>
        <v>0</v>
      </c>
      <c r="N17" s="31">
        <f t="shared" si="3"/>
        <v>0</v>
      </c>
      <c r="O17" s="1">
        <f t="shared" si="4"/>
        <v>0</v>
      </c>
      <c r="P17" s="2">
        <f t="shared" si="5"/>
        <v>0</v>
      </c>
    </row>
    <row r="18" spans="2:16">
      <c r="B18" s="117"/>
      <c r="C18" s="120"/>
      <c r="D18" t="s">
        <v>14</v>
      </c>
      <c r="E18" s="49" t="str">
        <f>IF($B18=0,"0",VLOOKUP($B18,'Lista Alimenti'!$A$2:$G$99,2,0))</f>
        <v>0</v>
      </c>
      <c r="F18" s="52" t="str">
        <f>IF($B18=0,"0",VLOOKUP($B18,'Lista Alimenti'!$A$2:$G$99,3,0))</f>
        <v>0</v>
      </c>
      <c r="G18" s="55" t="str">
        <f>IF($B18=0,"0",VLOOKUP($B18,'Lista Alimenti'!$A$2:$G$99,4,0))</f>
        <v>0</v>
      </c>
      <c r="H18" s="46" t="str">
        <f>IF($B18=0,"0",VLOOKUP($B18,'Lista Alimenti'!$A$2:$G$99,5,0))</f>
        <v>0</v>
      </c>
      <c r="I18" s="22" t="str">
        <f>IF($B18=0,"0",VLOOKUP($B18,'Lista Alimenti'!$A$2:$G$99,6,0))</f>
        <v>0</v>
      </c>
      <c r="J18" s="37" t="str">
        <f>IF($B18=0,"0",VLOOKUP($B18,'Lista Alimenti'!$A$2:$G$99,7,0))</f>
        <v>0</v>
      </c>
      <c r="K18" s="73">
        <f t="shared" si="0"/>
        <v>0</v>
      </c>
      <c r="L18" s="76">
        <f t="shared" si="1"/>
        <v>0</v>
      </c>
      <c r="M18" s="79">
        <f t="shared" si="2"/>
        <v>0</v>
      </c>
      <c r="N18" s="82">
        <f t="shared" si="3"/>
        <v>0</v>
      </c>
      <c r="O18" s="1">
        <f t="shared" si="4"/>
        <v>0</v>
      </c>
      <c r="P18" s="2">
        <f t="shared" si="5"/>
        <v>0</v>
      </c>
    </row>
    <row r="19" spans="2:16">
      <c r="B19" s="117"/>
      <c r="C19" s="120"/>
      <c r="D19" t="s">
        <v>14</v>
      </c>
      <c r="E19" s="58" t="str">
        <f>IF($B19=0,"0",VLOOKUP($B19,'Lista Alimenti'!$A$2:$G$99,2,0))</f>
        <v>0</v>
      </c>
      <c r="F19" s="23" t="str">
        <f>IF($B19=0,"0",VLOOKUP($B19,'Lista Alimenti'!$A$2:$G$99,3,0))</f>
        <v>0</v>
      </c>
      <c r="G19" s="59" t="str">
        <f>IF($B19=0,"0",VLOOKUP($B19,'Lista Alimenti'!$A$2:$G$99,4,0))</f>
        <v>0</v>
      </c>
      <c r="H19" s="18" t="str">
        <f>IF($B19=0,"0",VLOOKUP($B19,'Lista Alimenti'!$A$2:$G$99,5,0))</f>
        <v>0</v>
      </c>
      <c r="I19" s="22" t="str">
        <f>IF($B19=0,"0",VLOOKUP($B19,'Lista Alimenti'!$A$2:$G$99,6,0))</f>
        <v>0</v>
      </c>
      <c r="J19" s="37" t="str">
        <f>IF($B19=0,"0",VLOOKUP($B19,'Lista Alimenti'!$A$2:$G$99,7,0))</f>
        <v>0</v>
      </c>
      <c r="K19" s="21">
        <f t="shared" si="0"/>
        <v>0</v>
      </c>
      <c r="L19" s="21">
        <f t="shared" si="1"/>
        <v>0</v>
      </c>
      <c r="M19" s="21">
        <f t="shared" si="2"/>
        <v>0</v>
      </c>
      <c r="N19" s="31">
        <f t="shared" si="3"/>
        <v>0</v>
      </c>
      <c r="O19" s="1">
        <f t="shared" si="4"/>
        <v>0</v>
      </c>
      <c r="P19" s="2">
        <f t="shared" si="5"/>
        <v>0</v>
      </c>
    </row>
    <row r="20" spans="2:16">
      <c r="B20" s="117"/>
      <c r="C20" s="120"/>
      <c r="D20" t="s">
        <v>14</v>
      </c>
      <c r="E20" s="49" t="str">
        <f>IF($B20=0,"0",VLOOKUP($B20,'Lista Alimenti'!$A$2:$G$99,2,0))</f>
        <v>0</v>
      </c>
      <c r="F20" s="52" t="str">
        <f>IF($B20=0,"0",VLOOKUP($B20,'Lista Alimenti'!$A$2:$G$99,3,0))</f>
        <v>0</v>
      </c>
      <c r="G20" s="55" t="str">
        <f>IF($B20=0,"0",VLOOKUP($B20,'Lista Alimenti'!$A$2:$G$99,4,0))</f>
        <v>0</v>
      </c>
      <c r="H20" s="46" t="str">
        <f>IF($B20=0,"0",VLOOKUP($B20,'Lista Alimenti'!$A$2:$G$99,5,0))</f>
        <v>0</v>
      </c>
      <c r="I20" s="22" t="str">
        <f>IF($B20=0,"0",VLOOKUP($B20,'Lista Alimenti'!$A$2:$G$99,6,0))</f>
        <v>0</v>
      </c>
      <c r="J20" s="37" t="str">
        <f>IF($B20=0,"0",VLOOKUP($B20,'Lista Alimenti'!$A$2:$G$99,7,0))</f>
        <v>0</v>
      </c>
      <c r="K20" s="73">
        <f t="shared" si="0"/>
        <v>0</v>
      </c>
      <c r="L20" s="76">
        <f t="shared" si="1"/>
        <v>0</v>
      </c>
      <c r="M20" s="79">
        <f t="shared" si="2"/>
        <v>0</v>
      </c>
      <c r="N20" s="82">
        <f t="shared" si="3"/>
        <v>0</v>
      </c>
      <c r="O20" s="1">
        <f t="shared" si="4"/>
        <v>0</v>
      </c>
      <c r="P20" s="2">
        <f t="shared" si="5"/>
        <v>0</v>
      </c>
    </row>
    <row r="21" spans="2:16">
      <c r="B21" s="117"/>
      <c r="C21" s="120"/>
      <c r="D21" t="s">
        <v>14</v>
      </c>
      <c r="E21" s="58" t="str">
        <f>IF($B21=0,"0",VLOOKUP($B21,'Lista Alimenti'!$A$2:$G$99,2,0))</f>
        <v>0</v>
      </c>
      <c r="F21" s="23" t="str">
        <f>IF($B21=0,"0",VLOOKUP($B21,'Lista Alimenti'!$A$2:$G$99,3,0))</f>
        <v>0</v>
      </c>
      <c r="G21" s="59" t="str">
        <f>IF($B21=0,"0",VLOOKUP($B21,'Lista Alimenti'!$A$2:$G$99,4,0))</f>
        <v>0</v>
      </c>
      <c r="H21" s="18" t="str">
        <f>IF($B21=0,"0",VLOOKUP($B21,'Lista Alimenti'!$A$2:$G$99,5,0))</f>
        <v>0</v>
      </c>
      <c r="I21" s="22" t="str">
        <f>IF($B21=0,"0",VLOOKUP($B21,'Lista Alimenti'!$A$2:$G$99,6,0))</f>
        <v>0</v>
      </c>
      <c r="J21" s="37" t="str">
        <f>IF($B21=0,"0",VLOOKUP($B21,'Lista Alimenti'!$A$2:$G$99,7,0))</f>
        <v>0</v>
      </c>
      <c r="K21" s="21">
        <f t="shared" si="0"/>
        <v>0</v>
      </c>
      <c r="L21" s="21">
        <f t="shared" si="1"/>
        <v>0</v>
      </c>
      <c r="M21" s="21">
        <f t="shared" si="2"/>
        <v>0</v>
      </c>
      <c r="N21" s="31">
        <f t="shared" si="3"/>
        <v>0</v>
      </c>
      <c r="O21" s="1">
        <f t="shared" si="4"/>
        <v>0</v>
      </c>
      <c r="P21" s="2">
        <f t="shared" si="5"/>
        <v>0</v>
      </c>
    </row>
    <row r="22" spans="2:16">
      <c r="B22" s="117"/>
      <c r="C22" s="120"/>
      <c r="D22" t="s">
        <v>14</v>
      </c>
      <c r="E22" s="49" t="str">
        <f>IF($B22=0,"0",VLOOKUP($B22,'Lista Alimenti'!$A$2:$G$99,2,0))</f>
        <v>0</v>
      </c>
      <c r="F22" s="52" t="str">
        <f>IF($B22=0,"0",VLOOKUP($B22,'Lista Alimenti'!$A$2:$G$99,3,0))</f>
        <v>0</v>
      </c>
      <c r="G22" s="55" t="str">
        <f>IF($B22=0,"0",VLOOKUP($B22,'Lista Alimenti'!$A$2:$G$99,4,0))</f>
        <v>0</v>
      </c>
      <c r="H22" s="46" t="str">
        <f>IF($B22=0,"0",VLOOKUP($B22,'Lista Alimenti'!$A$2:$G$99,5,0))</f>
        <v>0</v>
      </c>
      <c r="I22" s="22" t="str">
        <f>IF($B22=0,"0",VLOOKUP($B22,'Lista Alimenti'!$A$2:$G$99,6,0))</f>
        <v>0</v>
      </c>
      <c r="J22" s="37" t="str">
        <f>IF($B22=0,"0",VLOOKUP($B22,'Lista Alimenti'!$A$2:$G$99,7,0))</f>
        <v>0</v>
      </c>
      <c r="K22" s="73">
        <f t="shared" si="0"/>
        <v>0</v>
      </c>
      <c r="L22" s="76">
        <f t="shared" si="1"/>
        <v>0</v>
      </c>
      <c r="M22" s="79">
        <f t="shared" si="2"/>
        <v>0</v>
      </c>
      <c r="N22" s="82">
        <f t="shared" si="3"/>
        <v>0</v>
      </c>
      <c r="O22" s="1">
        <f t="shared" si="4"/>
        <v>0</v>
      </c>
      <c r="P22" s="2">
        <f t="shared" si="5"/>
        <v>0</v>
      </c>
    </row>
    <row r="23" spans="2:16">
      <c r="B23" s="117"/>
      <c r="C23" s="120"/>
      <c r="D23" t="s">
        <v>14</v>
      </c>
      <c r="E23" s="58" t="str">
        <f>IF($B23=0,"0",VLOOKUP($B23,'Lista Alimenti'!$A$2:$G$99,2,0))</f>
        <v>0</v>
      </c>
      <c r="F23" s="23" t="str">
        <f>IF($B23=0,"0",VLOOKUP($B23,'Lista Alimenti'!$A$2:$G$99,3,0))</f>
        <v>0</v>
      </c>
      <c r="G23" s="59" t="str">
        <f>IF($B23=0,"0",VLOOKUP($B23,'Lista Alimenti'!$A$2:$G$99,4,0))</f>
        <v>0</v>
      </c>
      <c r="H23" s="18" t="str">
        <f>IF($B23=0,"0",VLOOKUP($B23,'Lista Alimenti'!$A$2:$G$99,5,0))</f>
        <v>0</v>
      </c>
      <c r="I23" s="22" t="str">
        <f>IF($B23=0,"0",VLOOKUP($B23,'Lista Alimenti'!$A$2:$G$99,6,0))</f>
        <v>0</v>
      </c>
      <c r="J23" s="37" t="str">
        <f>IF($B23=0,"0",VLOOKUP($B23,'Lista Alimenti'!$A$2:$G$99,7,0))</f>
        <v>0</v>
      </c>
      <c r="K23" s="21">
        <f t="shared" si="0"/>
        <v>0</v>
      </c>
      <c r="L23" s="21">
        <f t="shared" si="1"/>
        <v>0</v>
      </c>
      <c r="M23" s="21">
        <f t="shared" si="2"/>
        <v>0</v>
      </c>
      <c r="N23" s="31">
        <f t="shared" si="3"/>
        <v>0</v>
      </c>
      <c r="O23" s="1">
        <f t="shared" si="4"/>
        <v>0</v>
      </c>
      <c r="P23" s="2">
        <f t="shared" si="5"/>
        <v>0</v>
      </c>
    </row>
    <row r="24" spans="2:16">
      <c r="B24" s="117"/>
      <c r="C24" s="120"/>
      <c r="D24" t="s">
        <v>14</v>
      </c>
      <c r="E24" s="49" t="str">
        <f>IF($B24=0,"0",VLOOKUP($B24,'Lista Alimenti'!$A$2:$G$99,2,0))</f>
        <v>0</v>
      </c>
      <c r="F24" s="52" t="str">
        <f>IF($B24=0,"0",VLOOKUP($B24,'Lista Alimenti'!$A$2:$G$99,3,0))</f>
        <v>0</v>
      </c>
      <c r="G24" s="55" t="str">
        <f>IF($B24=0,"0",VLOOKUP($B24,'Lista Alimenti'!$A$2:$G$99,4,0))</f>
        <v>0</v>
      </c>
      <c r="H24" s="46" t="str">
        <f>IF($B24=0,"0",VLOOKUP($B24,'Lista Alimenti'!$A$2:$G$99,5,0))</f>
        <v>0</v>
      </c>
      <c r="I24" s="22" t="str">
        <f>IF($B24=0,"0",VLOOKUP($B24,'Lista Alimenti'!$A$2:$G$99,6,0))</f>
        <v>0</v>
      </c>
      <c r="J24" s="37" t="str">
        <f>IF($B24=0,"0",VLOOKUP($B24,'Lista Alimenti'!$A$2:$G$99,7,0))</f>
        <v>0</v>
      </c>
      <c r="K24" s="73">
        <f t="shared" si="0"/>
        <v>0</v>
      </c>
      <c r="L24" s="76">
        <f t="shared" si="1"/>
        <v>0</v>
      </c>
      <c r="M24" s="79">
        <f t="shared" si="2"/>
        <v>0</v>
      </c>
      <c r="N24" s="82">
        <f t="shared" si="3"/>
        <v>0</v>
      </c>
      <c r="O24" s="1">
        <f t="shared" si="4"/>
        <v>0</v>
      </c>
      <c r="P24" s="2">
        <f t="shared" si="5"/>
        <v>0</v>
      </c>
    </row>
    <row r="25" spans="2:16" ht="15" thickBot="1">
      <c r="B25" s="118"/>
      <c r="C25" s="123"/>
      <c r="D25" t="s">
        <v>14</v>
      </c>
      <c r="E25" s="60" t="str">
        <f>IF($B25=0,"0",VLOOKUP($B25,'Lista Alimenti'!$A$2:$G$99,2,0))</f>
        <v>0</v>
      </c>
      <c r="F25" s="61" t="str">
        <f>IF($B25=0,"0",VLOOKUP($B25,'Lista Alimenti'!$A$2:$G$99,3,0))</f>
        <v>0</v>
      </c>
      <c r="G25" s="62" t="str">
        <f>IF($B25=0,"0",VLOOKUP($B25,'Lista Alimenti'!$A$2:$G$99,4,0))</f>
        <v>0</v>
      </c>
      <c r="H25" s="63" t="str">
        <f>IF($B25=0,"0",VLOOKUP($B25,'Lista Alimenti'!$A$2:$G$99,5,0))</f>
        <v>0</v>
      </c>
      <c r="I25" s="39" t="str">
        <f>IF($B25=0,"0",VLOOKUP($B25,'Lista Alimenti'!$A$2:$G$99,6,0))</f>
        <v>0</v>
      </c>
      <c r="J25" s="40" t="str">
        <f>IF($B25=0,"0",VLOOKUP($B25,'Lista Alimenti'!$A$2:$G$99,7,0))</f>
        <v>0</v>
      </c>
      <c r="K25" s="83">
        <f>C25*E25/100</f>
        <v>0</v>
      </c>
      <c r="L25" s="83">
        <f>C25*F25/100</f>
        <v>0</v>
      </c>
      <c r="M25" s="83">
        <f>C25*G25/100</f>
        <v>0</v>
      </c>
      <c r="N25" s="32">
        <f>H25*C25/100</f>
        <v>0</v>
      </c>
      <c r="O25" s="4">
        <f>C25/100*I25</f>
        <v>0</v>
      </c>
      <c r="P25" s="5">
        <f>C25/100*J25</f>
        <v>0</v>
      </c>
    </row>
    <row r="26" spans="2:16">
      <c r="K26" s="8" t="s">
        <v>10</v>
      </c>
      <c r="L26" s="10" t="s">
        <v>11</v>
      </c>
      <c r="M26" s="12" t="s">
        <v>12</v>
      </c>
      <c r="N26" s="16" t="s">
        <v>43</v>
      </c>
      <c r="O26" s="15"/>
      <c r="P26" s="15"/>
    </row>
    <row r="27" spans="2:16" ht="29" thickBot="1">
      <c r="B27" s="114" t="s">
        <v>42</v>
      </c>
      <c r="C27" s="64" t="s">
        <v>19</v>
      </c>
      <c r="D27" s="28" t="s">
        <v>18</v>
      </c>
      <c r="E27" s="36"/>
      <c r="F27" s="86" t="s">
        <v>31</v>
      </c>
      <c r="G27" s="2"/>
      <c r="K27" s="14">
        <f>SUM(K2:K25)</f>
        <v>3.6579999999999995</v>
      </c>
      <c r="L27" s="14">
        <f>SUM(L2:L25)</f>
        <v>5.7759999999999998</v>
      </c>
      <c r="M27" s="14">
        <f>SUM(M2:M25)</f>
        <v>8.4319999999999986</v>
      </c>
      <c r="N27" s="16">
        <f>SUM(N2:N25)</f>
        <v>108.6</v>
      </c>
      <c r="P27" s="3"/>
    </row>
    <row r="28" spans="2:16" ht="15" thickBot="1">
      <c r="B28" s="30"/>
      <c r="C28" s="65" t="s">
        <v>20</v>
      </c>
      <c r="D28" s="29">
        <f>D29/C29</f>
        <v>0.25877192982456143</v>
      </c>
      <c r="E28" s="22"/>
      <c r="F28" s="124">
        <v>74</v>
      </c>
      <c r="G28" s="96" t="s">
        <v>32</v>
      </c>
      <c r="H28" s="88" t="s">
        <v>30</v>
      </c>
      <c r="I28" s="88" t="s">
        <v>30</v>
      </c>
      <c r="J28" s="88" t="s">
        <v>33</v>
      </c>
      <c r="K28" s="85">
        <f>K27/F28</f>
        <v>4.9432432432432429E-2</v>
      </c>
      <c r="L28" s="87">
        <f>L27/F28</f>
        <v>7.8054054054054051E-2</v>
      </c>
      <c r="M28" s="88"/>
      <c r="O28" s="3" t="s">
        <v>22</v>
      </c>
    </row>
    <row r="29" spans="2:16">
      <c r="B29" s="30"/>
      <c r="C29" s="66">
        <f>SUM(O2:O25)</f>
        <v>4.5600000000000005</v>
      </c>
      <c r="D29" s="67">
        <f>SUM(P2:P25)</f>
        <v>1.1800000000000002</v>
      </c>
      <c r="E29" s="37" t="s">
        <v>14</v>
      </c>
      <c r="J29" s="89" t="s">
        <v>16</v>
      </c>
      <c r="K29" s="9">
        <f>K27*4</f>
        <v>14.631999999999998</v>
      </c>
      <c r="L29" s="11">
        <f>L27*4</f>
        <v>23.103999999999999</v>
      </c>
      <c r="M29" s="13">
        <f>M27*9</f>
        <v>75.887999999999991</v>
      </c>
      <c r="N29" t="s">
        <v>16</v>
      </c>
      <c r="O29" s="19">
        <f>SUM(K29:M29)</f>
        <v>113.624</v>
      </c>
    </row>
    <row r="30" spans="2:16">
      <c r="B30" s="30"/>
      <c r="C30" s="22"/>
      <c r="D30" s="6"/>
      <c r="E30" s="37"/>
      <c r="F30" s="84"/>
      <c r="K30" s="105">
        <f>K29/SUM(K29:M29)</f>
        <v>0.12877561078645355</v>
      </c>
      <c r="L30" s="106">
        <f>L29/SUM(K29:M29)</f>
        <v>0.20333732310075336</v>
      </c>
      <c r="M30" s="107">
        <f>M29/SUM(K29:M29)</f>
        <v>0.66788706611279303</v>
      </c>
    </row>
    <row r="31" spans="2:16">
      <c r="B31" s="68">
        <f>D29*9</f>
        <v>10.620000000000001</v>
      </c>
      <c r="C31" s="22" t="s">
        <v>16</v>
      </c>
      <c r="D31" s="69">
        <f>B31/SUM(K29:M29)</f>
        <v>9.3466169119200179E-2</v>
      </c>
      <c r="E31" s="37"/>
      <c r="P31" s="3"/>
    </row>
    <row r="32" spans="2:16">
      <c r="B32" s="70"/>
      <c r="C32" s="38"/>
      <c r="D32" s="7"/>
      <c r="E32" s="40"/>
      <c r="L32" s="100" t="s">
        <v>40</v>
      </c>
      <c r="P32" s="103"/>
    </row>
    <row r="33" spans="11:16">
      <c r="K33" s="97" t="s">
        <v>6</v>
      </c>
      <c r="L33" s="98" t="s">
        <v>7</v>
      </c>
      <c r="M33" s="99" t="s">
        <v>8</v>
      </c>
      <c r="N33" s="45" t="s">
        <v>4</v>
      </c>
      <c r="O33" s="104" t="s">
        <v>41</v>
      </c>
      <c r="P33" s="103"/>
    </row>
    <row r="34" spans="11:16">
      <c r="K34" s="108">
        <v>0.1</v>
      </c>
      <c r="L34" s="109">
        <v>0.34</v>
      </c>
      <c r="M34" s="110">
        <v>0.56000000000000005</v>
      </c>
      <c r="N34" s="115">
        <v>1000</v>
      </c>
      <c r="O34" s="101" t="s">
        <v>39</v>
      </c>
    </row>
    <row r="35" spans="11:16">
      <c r="K35" s="111">
        <v>0.09</v>
      </c>
      <c r="L35" s="112">
        <v>0.47</v>
      </c>
      <c r="M35" s="113">
        <v>0.44</v>
      </c>
      <c r="N35" s="116">
        <v>750</v>
      </c>
      <c r="O35" s="102" t="s">
        <v>38</v>
      </c>
    </row>
  </sheetData>
  <sheetProtection password="CD2B" sheet="1" objects="1" scenarios="1" selectLockedCells="1"/>
  <hyperlinks>
    <hyperlink ref="B27" r:id="rId1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'Lista Alimenti'!$A$2:$A$100</xm:f>
          </x14:formula1>
          <xm:sqref>B2:B25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5"/>
  <sheetViews>
    <sheetView zoomScale="125" zoomScaleNormal="125" zoomScalePageLayoutView="125" workbookViewId="0">
      <pane ySplit="1" topLeftCell="A2" activePane="bottomLeft" state="frozen"/>
      <selection pane="bottomLeft" activeCell="C7" sqref="C7"/>
    </sheetView>
  </sheetViews>
  <sheetFormatPr baseColWidth="10" defaultColWidth="8.83203125" defaultRowHeight="14" x14ac:dyDescent="0"/>
  <cols>
    <col min="1" max="1" width="3.5" customWidth="1"/>
    <col min="2" max="2" width="25.5" bestFit="1" customWidth="1"/>
    <col min="4" max="4" width="5.33203125" bestFit="1" customWidth="1"/>
    <col min="5" max="5" width="8.6640625" style="25" bestFit="1" customWidth="1"/>
    <col min="6" max="6" width="16.1640625" style="24" bestFit="1" customWidth="1"/>
    <col min="7" max="7" width="8.6640625" style="34" bestFit="1" customWidth="1"/>
    <col min="8" max="8" width="7.6640625" style="26" customWidth="1"/>
    <col min="9" max="9" width="4.6640625" style="27" customWidth="1"/>
    <col min="10" max="10" width="6.5" style="33" bestFit="1" customWidth="1"/>
    <col min="12" max="12" width="9.1640625" bestFit="1" customWidth="1"/>
    <col min="15" max="15" width="8.1640625" bestFit="1" customWidth="1"/>
    <col min="16" max="16" width="7.1640625" bestFit="1" customWidth="1"/>
    <col min="17" max="17" width="14" bestFit="1" customWidth="1"/>
    <col min="18" max="18" width="3.1640625" bestFit="1" customWidth="1"/>
    <col min="19" max="19" width="26.6640625" customWidth="1"/>
  </cols>
  <sheetData>
    <row r="1" spans="2:16" ht="15" thickBot="1">
      <c r="B1" s="45" t="s">
        <v>0</v>
      </c>
      <c r="C1" s="95" t="s">
        <v>5</v>
      </c>
      <c r="D1" s="20"/>
      <c r="E1" s="47" t="s">
        <v>1</v>
      </c>
      <c r="F1" s="50" t="s">
        <v>2</v>
      </c>
      <c r="G1" s="53" t="s">
        <v>3</v>
      </c>
      <c r="H1" s="56" t="s">
        <v>4</v>
      </c>
      <c r="I1" s="41" t="s">
        <v>17</v>
      </c>
      <c r="J1" s="42" t="s">
        <v>18</v>
      </c>
      <c r="K1" s="71" t="s">
        <v>6</v>
      </c>
      <c r="L1" s="74" t="s">
        <v>7</v>
      </c>
      <c r="M1" s="77" t="s">
        <v>8</v>
      </c>
      <c r="N1" s="80" t="s">
        <v>9</v>
      </c>
      <c r="O1" s="43" t="s">
        <v>17</v>
      </c>
      <c r="P1" s="44" t="s">
        <v>18</v>
      </c>
    </row>
    <row r="2" spans="2:16">
      <c r="B2" s="117" t="s">
        <v>29</v>
      </c>
      <c r="C2" s="119"/>
      <c r="D2" t="s">
        <v>14</v>
      </c>
      <c r="E2" s="48">
        <f>IF($B2=0,"0",VLOOKUP($B2,'Lista Alimenti'!$A$2:$G$99,2,0))</f>
        <v>0.9</v>
      </c>
      <c r="F2" s="51">
        <f>IF($B2=0,"0",VLOOKUP($B2,'Lista Alimenti'!$A$2:$G$99,3,0))</f>
        <v>3.9</v>
      </c>
      <c r="G2" s="54">
        <f>IF($B2=0,"0",VLOOKUP($B2,'Lista Alimenti'!$A$2:$G$99,4,0))</f>
        <v>0.2</v>
      </c>
      <c r="H2" s="57">
        <f>IF($B2=0,"0",VLOOKUP($B2,'Lista Alimenti'!$A$2:$G$99,5,0))</f>
        <v>18</v>
      </c>
      <c r="I2" s="35">
        <f>IF($B2=0,"0",VLOOKUP($B2,'Lista Alimenti'!$A$2:$G$99,6,0))</f>
        <v>0</v>
      </c>
      <c r="J2" s="36">
        <f>IF($B2=0,"0",VLOOKUP($B2,'Lista Alimenti'!$A$2:$G$99,7,0))</f>
        <v>0</v>
      </c>
      <c r="K2" s="72">
        <f t="shared" ref="K2:K24" si="0">C2*E2/100</f>
        <v>0</v>
      </c>
      <c r="L2" s="75">
        <f t="shared" ref="L2:L24" si="1">C2*F2/100</f>
        <v>0</v>
      </c>
      <c r="M2" s="78">
        <f t="shared" ref="M2:M24" si="2">C2*G2/100</f>
        <v>0</v>
      </c>
      <c r="N2" s="81">
        <f t="shared" ref="N2:N24" si="3">H2*C2/100</f>
        <v>0</v>
      </c>
      <c r="O2" s="1">
        <f>C2/100*I2</f>
        <v>0</v>
      </c>
      <c r="P2" s="2">
        <f>C2/100*J2</f>
        <v>0</v>
      </c>
    </row>
    <row r="3" spans="2:16">
      <c r="B3" s="117" t="s">
        <v>25</v>
      </c>
      <c r="C3" s="120"/>
      <c r="D3" t="s">
        <v>14</v>
      </c>
      <c r="E3" s="58">
        <f>IF($B3=0,"0",VLOOKUP($B3,'Lista Alimenti'!$A$2:$G$99,2,0))</f>
        <v>1.9</v>
      </c>
      <c r="F3" s="23">
        <f>IF($B3=0,"0",VLOOKUP($B3,'Lista Alimenti'!$A$2:$G$99,3,0))</f>
        <v>2.7</v>
      </c>
      <c r="G3" s="59">
        <f>IF($B3=0,"0",VLOOKUP($B3,'Lista Alimenti'!$A$2:$G$99,4,0))</f>
        <v>0.2</v>
      </c>
      <c r="H3" s="18">
        <f>IF($B3=0,"0",VLOOKUP($B3,'Lista Alimenti'!$A$2:$G$99,5,0))</f>
        <v>20</v>
      </c>
      <c r="I3" s="22">
        <f>IF($B3=0,"0",VLOOKUP($B3,'Lista Alimenti'!$A$2:$G$99,6,0))</f>
        <v>0</v>
      </c>
      <c r="J3" s="37">
        <f>IF($B3=0,"0",VLOOKUP($B3,'Lista Alimenti'!$A$2:$G$99,7,0))</f>
        <v>0</v>
      </c>
      <c r="K3" s="21">
        <f t="shared" si="0"/>
        <v>0</v>
      </c>
      <c r="L3" s="21">
        <f t="shared" si="1"/>
        <v>0</v>
      </c>
      <c r="M3" s="21">
        <f t="shared" si="2"/>
        <v>0</v>
      </c>
      <c r="N3" s="31">
        <f t="shared" si="3"/>
        <v>0</v>
      </c>
      <c r="O3" s="1">
        <f t="shared" ref="O3:O24" si="4">C3/100*I3</f>
        <v>0</v>
      </c>
      <c r="P3" s="2">
        <f t="shared" ref="P3:P24" si="5">C3/100*J3</f>
        <v>0</v>
      </c>
    </row>
    <row r="4" spans="2:16">
      <c r="B4" s="117" t="s">
        <v>13</v>
      </c>
      <c r="C4" s="120"/>
      <c r="D4" t="s">
        <v>14</v>
      </c>
      <c r="E4" s="49">
        <f>IF($B4=0,"0",VLOOKUP($B4,'Lista Alimenti'!$A$2:$G$99,2,0))</f>
        <v>0</v>
      </c>
      <c r="F4" s="52">
        <f>IF($B4=0,"0",VLOOKUP($B4,'Lista Alimenti'!$A$2:$G$99,3,0))</f>
        <v>0</v>
      </c>
      <c r="G4" s="55">
        <f>IF($B4=0,"0",VLOOKUP($B4,'Lista Alimenti'!$A$2:$G$99,4,0))</f>
        <v>92</v>
      </c>
      <c r="H4" s="46">
        <f>IF($B4=0,"0",VLOOKUP($B4,'Lista Alimenti'!$A$2:$G$99,5,0))</f>
        <v>828</v>
      </c>
      <c r="I4" s="22">
        <f>IF($B4=0,"0",VLOOKUP($B4,'Lista Alimenti'!$A$2:$G$99,6,0))</f>
        <v>0.76</v>
      </c>
      <c r="J4" s="37">
        <f>IF($B4=0,"0",VLOOKUP($B4,'Lista Alimenti'!$A$2:$G$99,7,0))</f>
        <v>9.8000000000000007</v>
      </c>
      <c r="K4" s="73">
        <f t="shared" si="0"/>
        <v>0</v>
      </c>
      <c r="L4" s="76">
        <f t="shared" si="1"/>
        <v>0</v>
      </c>
      <c r="M4" s="79">
        <f t="shared" si="2"/>
        <v>0</v>
      </c>
      <c r="N4" s="82">
        <f t="shared" si="3"/>
        <v>0</v>
      </c>
      <c r="O4" s="1">
        <f t="shared" si="4"/>
        <v>0</v>
      </c>
      <c r="P4" s="2">
        <f t="shared" si="5"/>
        <v>0</v>
      </c>
    </row>
    <row r="5" spans="2:16">
      <c r="B5" s="117" t="s">
        <v>21</v>
      </c>
      <c r="C5" s="120"/>
      <c r="D5" t="s">
        <v>14</v>
      </c>
      <c r="E5" s="58">
        <f>IF($B5=0,"0",VLOOKUP($B5,'Lista Alimenti'!$A$2:$G$99,2,0))</f>
        <v>2.8</v>
      </c>
      <c r="F5" s="23">
        <f>IF($B5=0,"0",VLOOKUP($B5,'Lista Alimenti'!$A$2:$G$99,3,0))</f>
        <v>2.4</v>
      </c>
      <c r="G5" s="59">
        <f>IF($B5=0,"0",VLOOKUP($B5,'Lista Alimenti'!$A$2:$G$99,4,0))</f>
        <v>0.4</v>
      </c>
      <c r="H5" s="18">
        <f>IF($B5=0,"0",VLOOKUP($B5,'Lista Alimenti'!$A$2:$G$99,5,0))</f>
        <v>25</v>
      </c>
      <c r="I5" s="22">
        <f>IF($B5=0,"0",VLOOKUP($B5,'Lista Alimenti'!$A$2:$G$99,6,0))</f>
        <v>0</v>
      </c>
      <c r="J5" s="37">
        <f>IF($B5=0,"0",VLOOKUP($B5,'Lista Alimenti'!$A$2:$G$99,7,0))</f>
        <v>0</v>
      </c>
      <c r="K5" s="21">
        <f t="shared" si="0"/>
        <v>0</v>
      </c>
      <c r="L5" s="21">
        <f t="shared" si="1"/>
        <v>0</v>
      </c>
      <c r="M5" s="21">
        <f t="shared" si="2"/>
        <v>0</v>
      </c>
      <c r="N5" s="31">
        <f t="shared" si="3"/>
        <v>0</v>
      </c>
      <c r="O5" s="1">
        <f t="shared" si="4"/>
        <v>0</v>
      </c>
      <c r="P5" s="2">
        <f t="shared" si="5"/>
        <v>0</v>
      </c>
    </row>
    <row r="6" spans="2:16">
      <c r="B6" s="117" t="s">
        <v>28</v>
      </c>
      <c r="C6" s="120">
        <v>20</v>
      </c>
      <c r="D6" t="s">
        <v>14</v>
      </c>
      <c r="E6" s="49">
        <f>IF($B6=0,"0",VLOOKUP($B6,'Lista Alimenti'!$A$2:$G$99,2,0))</f>
        <v>18.29</v>
      </c>
      <c r="F6" s="52">
        <f>IF($B6=0,"0",VLOOKUP($B6,'Lista Alimenti'!$A$2:$G$99,3,0))</f>
        <v>28.88</v>
      </c>
      <c r="G6" s="55">
        <f>IF($B6=0,"0",VLOOKUP($B6,'Lista Alimenti'!$A$2:$G$99,4,0))</f>
        <v>42.16</v>
      </c>
      <c r="H6" s="46">
        <f>IF($B6=0,"0",VLOOKUP($B6,'Lista Alimenti'!$A$2:$G$99,5,0))</f>
        <v>543</v>
      </c>
      <c r="I6" s="22">
        <f>IF($B6=0,"0",VLOOKUP($B6,'Lista Alimenti'!$A$2:$G$99,6,0))</f>
        <v>22.8</v>
      </c>
      <c r="J6" s="37">
        <f>IF($B6=0,"0",VLOOKUP($B6,'Lista Alimenti'!$A$2:$G$99,7,0))</f>
        <v>5.9</v>
      </c>
      <c r="K6" s="73">
        <f t="shared" si="0"/>
        <v>3.6579999999999995</v>
      </c>
      <c r="L6" s="76">
        <f t="shared" si="1"/>
        <v>5.7759999999999998</v>
      </c>
      <c r="M6" s="79">
        <f t="shared" si="2"/>
        <v>8.4319999999999986</v>
      </c>
      <c r="N6" s="82">
        <f t="shared" si="3"/>
        <v>108.6</v>
      </c>
      <c r="O6" s="1">
        <f t="shared" si="4"/>
        <v>4.5600000000000005</v>
      </c>
      <c r="P6" s="2">
        <f t="shared" si="5"/>
        <v>1.1800000000000002</v>
      </c>
    </row>
    <row r="7" spans="2:16">
      <c r="B7" s="117" t="s">
        <v>26</v>
      </c>
      <c r="C7" s="120"/>
      <c r="D7" t="s">
        <v>14</v>
      </c>
      <c r="E7" s="58">
        <f>IF($B7=0,"0",VLOOKUP($B7,'Lista Alimenti'!$A$2:$G$99,2,0))</f>
        <v>22</v>
      </c>
      <c r="F7" s="23">
        <f>IF($B7=0,"0",VLOOKUP($B7,'Lista Alimenti'!$A$2:$G$99,3,0))</f>
        <v>20</v>
      </c>
      <c r="G7" s="59">
        <f>IF($B7=0,"0",VLOOKUP($B7,'Lista Alimenti'!$A$2:$G$99,4,0))</f>
        <v>51</v>
      </c>
      <c r="H7" s="18">
        <f>IF($B7=0,"0",VLOOKUP($B7,'Lista Alimenti'!$A$2:$G$99,5,0))</f>
        <v>581</v>
      </c>
      <c r="I7" s="22">
        <f>IF($B7=0,"0",VLOOKUP($B7,'Lista Alimenti'!$A$2:$G$99,6,0))</f>
        <v>0</v>
      </c>
      <c r="J7" s="37">
        <f>IF($B7=0,"0",VLOOKUP($B7,'Lista Alimenti'!$A$2:$G$99,7,0))</f>
        <v>12.65</v>
      </c>
      <c r="K7" s="21">
        <f t="shared" si="0"/>
        <v>0</v>
      </c>
      <c r="L7" s="21">
        <f t="shared" si="1"/>
        <v>0</v>
      </c>
      <c r="M7" s="21">
        <f t="shared" si="2"/>
        <v>0</v>
      </c>
      <c r="N7" s="31">
        <f t="shared" si="3"/>
        <v>0</v>
      </c>
      <c r="O7" s="1">
        <f t="shared" si="4"/>
        <v>0</v>
      </c>
      <c r="P7" s="2">
        <f t="shared" si="5"/>
        <v>0</v>
      </c>
    </row>
    <row r="8" spans="2:16">
      <c r="B8" s="117" t="s">
        <v>27</v>
      </c>
      <c r="C8" s="120"/>
      <c r="D8" t="s">
        <v>14</v>
      </c>
      <c r="E8" s="49">
        <f>IF($B8=0,"0",VLOOKUP($B8,'Lista Alimenti'!$A$2:$G$99,2,0))</f>
        <v>1.2</v>
      </c>
      <c r="F8" s="52">
        <f>IF($B8=0,"0",VLOOKUP($B8,'Lista Alimenti'!$A$2:$G$99,3,0))</f>
        <v>0.8</v>
      </c>
      <c r="G8" s="55">
        <f>IF($B8=0,"0",VLOOKUP($B8,'Lista Alimenti'!$A$2:$G$99,4,0))</f>
        <v>17.399999999999999</v>
      </c>
      <c r="H8" s="46">
        <f>IF($B8=0,"0",VLOOKUP($B8,'Lista Alimenti'!$A$2:$G$99,5,0))</f>
        <v>172</v>
      </c>
      <c r="I8" s="22">
        <f>IF($B8=0,"0",VLOOKUP($B8,'Lista Alimenti'!$A$2:$G$99,6,0))</f>
        <v>0</v>
      </c>
      <c r="J8" s="37">
        <f>IF($B8=0,"0",VLOOKUP($B8,'Lista Alimenti'!$A$2:$G$99,7,0))</f>
        <v>0</v>
      </c>
      <c r="K8" s="73">
        <f t="shared" si="0"/>
        <v>0</v>
      </c>
      <c r="L8" s="76">
        <f t="shared" si="1"/>
        <v>0</v>
      </c>
      <c r="M8" s="79">
        <f t="shared" si="2"/>
        <v>0</v>
      </c>
      <c r="N8" s="82">
        <f t="shared" si="3"/>
        <v>0</v>
      </c>
      <c r="O8" s="1">
        <f t="shared" si="4"/>
        <v>0</v>
      </c>
      <c r="P8" s="2">
        <f t="shared" si="5"/>
        <v>0</v>
      </c>
    </row>
    <row r="9" spans="2:16">
      <c r="B9" s="117" t="s">
        <v>24</v>
      </c>
      <c r="C9" s="120"/>
      <c r="D9" t="s">
        <v>15</v>
      </c>
      <c r="E9" s="58">
        <f>IF($B9=0,"0",VLOOKUP($B9,'Lista Alimenti'!$A$2:$G$99,2,0))</f>
        <v>1.1000000000000001</v>
      </c>
      <c r="F9" s="23">
        <f>IF($B9=0,"0",VLOOKUP($B9,'Lista Alimenti'!$A$2:$G$99,3,0))</f>
        <v>9</v>
      </c>
      <c r="G9" s="59">
        <f>IF($B9=0,"0",VLOOKUP($B9,'Lista Alimenti'!$A$2:$G$99,4,0))</f>
        <v>0.1</v>
      </c>
      <c r="H9" s="18">
        <f>IF($B9=0,"0",VLOOKUP($B9,'Lista Alimenti'!$A$2:$G$99,5,0))</f>
        <v>40</v>
      </c>
      <c r="I9" s="22">
        <f>IF($B9=0,"0",VLOOKUP($B9,'Lista Alimenti'!$A$2:$G$99,6,0))</f>
        <v>0</v>
      </c>
      <c r="J9" s="37">
        <f>IF($B9=0,"0",VLOOKUP($B9,'Lista Alimenti'!$A$2:$G$99,7,0))</f>
        <v>0</v>
      </c>
      <c r="K9" s="21">
        <f t="shared" si="0"/>
        <v>0</v>
      </c>
      <c r="L9" s="21">
        <f t="shared" si="1"/>
        <v>0</v>
      </c>
      <c r="M9" s="21">
        <f t="shared" si="2"/>
        <v>0</v>
      </c>
      <c r="N9" s="31">
        <f t="shared" si="3"/>
        <v>0</v>
      </c>
      <c r="O9" s="1">
        <f t="shared" si="4"/>
        <v>0</v>
      </c>
      <c r="P9" s="2">
        <f t="shared" si="5"/>
        <v>0</v>
      </c>
    </row>
    <row r="10" spans="2:16">
      <c r="B10" s="117" t="s">
        <v>44</v>
      </c>
      <c r="C10" s="121"/>
      <c r="D10" s="17" t="s">
        <v>14</v>
      </c>
      <c r="E10" s="49">
        <f>IF($B10=0,"0",VLOOKUP($B10,'Lista Alimenti'!$A$2:$G$99,2,0))</f>
        <v>3.6</v>
      </c>
      <c r="F10" s="52">
        <f>IF($B10=0,"0",VLOOKUP($B10,'Lista Alimenti'!$A$2:$G$99,3,0))</f>
        <v>4.2</v>
      </c>
      <c r="G10" s="55">
        <f>IF($B10=0,"0",VLOOKUP($B10,'Lista Alimenti'!$A$2:$G$99,4,0))</f>
        <v>0.6</v>
      </c>
      <c r="H10" s="46">
        <f>IF($B10=0,"0",VLOOKUP($B10,'Lista Alimenti'!$A$2:$G$99,5,0))</f>
        <v>31</v>
      </c>
      <c r="I10" s="22">
        <f>IF($B10=0,"0",VLOOKUP($B10,'Lista Alimenti'!$A$2:$G$99,6,0))</f>
        <v>0</v>
      </c>
      <c r="J10" s="37">
        <f>IF($B10=0,"0",VLOOKUP($B10,'Lista Alimenti'!$A$2:$G$99,7,0))</f>
        <v>0</v>
      </c>
      <c r="K10" s="73">
        <f t="shared" si="0"/>
        <v>0</v>
      </c>
      <c r="L10" s="76">
        <f t="shared" si="1"/>
        <v>0</v>
      </c>
      <c r="M10" s="79">
        <f t="shared" si="2"/>
        <v>0</v>
      </c>
      <c r="N10" s="82">
        <f t="shared" si="3"/>
        <v>0</v>
      </c>
      <c r="O10" s="1">
        <f t="shared" si="4"/>
        <v>0</v>
      </c>
      <c r="P10" s="2">
        <f t="shared" si="5"/>
        <v>0</v>
      </c>
    </row>
    <row r="11" spans="2:16">
      <c r="B11" s="117" t="s">
        <v>23</v>
      </c>
      <c r="C11" s="121"/>
      <c r="D11" s="17" t="s">
        <v>14</v>
      </c>
      <c r="E11" s="58">
        <f>IF($B11=0,"0",VLOOKUP($B11,'Lista Alimenti'!$A$2:$G$99,2,0))</f>
        <v>0.93</v>
      </c>
      <c r="F11" s="23">
        <f>IF($B11=0,"0",VLOOKUP($B11,'Lista Alimenti'!$A$2:$G$99,3,0))</f>
        <v>9.58</v>
      </c>
      <c r="G11" s="59">
        <f>IF($B11=0,"0",VLOOKUP($B11,'Lista Alimenti'!$A$2:$G$99,4,0))</f>
        <v>0.3</v>
      </c>
      <c r="H11" s="18">
        <f>IF($B11=0,"0",VLOOKUP($B11,'Lista Alimenti'!$A$2:$G$99,5,0))</f>
        <v>41</v>
      </c>
      <c r="I11" s="22">
        <f>IF($B11=0,"0",VLOOKUP($B11,'Lista Alimenti'!$A$2:$G$99,6,0))</f>
        <v>0</v>
      </c>
      <c r="J11" s="37">
        <f>IF($B11=0,"0",VLOOKUP($B11,'Lista Alimenti'!$A$2:$G$99,7,0))</f>
        <v>0</v>
      </c>
      <c r="K11" s="21">
        <f t="shared" si="0"/>
        <v>0</v>
      </c>
      <c r="L11" s="21">
        <f t="shared" si="1"/>
        <v>0</v>
      </c>
      <c r="M11" s="21">
        <f t="shared" si="2"/>
        <v>0</v>
      </c>
      <c r="N11" s="31">
        <f t="shared" si="3"/>
        <v>0</v>
      </c>
      <c r="O11" s="1">
        <f t="shared" si="4"/>
        <v>0</v>
      </c>
      <c r="P11" s="2">
        <f t="shared" si="5"/>
        <v>0</v>
      </c>
    </row>
    <row r="12" spans="2:16">
      <c r="B12" s="117"/>
      <c r="C12" s="122"/>
      <c r="D12" s="17" t="s">
        <v>14</v>
      </c>
      <c r="E12" s="49" t="str">
        <f>IF($B12=0,"0",VLOOKUP($B12,'Lista Alimenti'!$A$2:$G$99,2,0))</f>
        <v>0</v>
      </c>
      <c r="F12" s="92" t="str">
        <f>IF($B12=0,"0",VLOOKUP($B12,'Lista Alimenti'!$A$2:$G$99,3,0))</f>
        <v>0</v>
      </c>
      <c r="G12" s="93" t="str">
        <f>IF($B12=0,"0",VLOOKUP($B12,'Lista Alimenti'!$A$2:$G$99,4,0))</f>
        <v>0</v>
      </c>
      <c r="H12" s="94" t="str">
        <f>IF($B12=0,"0",VLOOKUP($B12,'Lista Alimenti'!$A$2:$G$99,5,0))</f>
        <v>0</v>
      </c>
      <c r="I12" s="90" t="str">
        <f>IF($B12=0,"0",VLOOKUP($B12,'Lista Alimenti'!$A$2:$G$99,6,0))</f>
        <v>0</v>
      </c>
      <c r="J12" s="91" t="str">
        <f>IF($B12=0,"0",VLOOKUP($B12,'Lista Alimenti'!$A$2:$G$99,7,0))</f>
        <v>0</v>
      </c>
      <c r="K12" s="73">
        <f t="shared" si="0"/>
        <v>0</v>
      </c>
      <c r="L12" s="76">
        <f t="shared" si="1"/>
        <v>0</v>
      </c>
      <c r="M12" s="79">
        <f t="shared" si="2"/>
        <v>0</v>
      </c>
      <c r="N12" s="82">
        <f t="shared" si="3"/>
        <v>0</v>
      </c>
      <c r="O12" s="1">
        <f t="shared" si="4"/>
        <v>0</v>
      </c>
      <c r="P12" s="2">
        <f t="shared" si="5"/>
        <v>0</v>
      </c>
    </row>
    <row r="13" spans="2:16">
      <c r="B13" s="117"/>
      <c r="C13" s="120"/>
      <c r="D13" t="s">
        <v>14</v>
      </c>
      <c r="E13" s="58" t="str">
        <f>IF($B13=0,"0",VLOOKUP($B13,'Lista Alimenti'!$A$2:$G$99,2,0))</f>
        <v>0</v>
      </c>
      <c r="F13" s="23" t="str">
        <f>IF($B13=0,"0",VLOOKUP($B13,'Lista Alimenti'!$A$2:$G$99,3,0))</f>
        <v>0</v>
      </c>
      <c r="G13" s="59" t="str">
        <f>IF($B13=0,"0",VLOOKUP($B13,'Lista Alimenti'!$A$2:$G$99,4,0))</f>
        <v>0</v>
      </c>
      <c r="H13" s="18" t="str">
        <f>IF($B13=0,"0",VLOOKUP($B13,'Lista Alimenti'!$A$2:$G$99,5,0))</f>
        <v>0</v>
      </c>
      <c r="I13" s="22" t="str">
        <f>IF($B13=0,"0",VLOOKUP($B13,'Lista Alimenti'!$A$2:$G$99,6,0))</f>
        <v>0</v>
      </c>
      <c r="J13" s="37" t="str">
        <f>IF($B13=0,"0",VLOOKUP($B13,'Lista Alimenti'!$A$2:$G$99,7,0))</f>
        <v>0</v>
      </c>
      <c r="K13" s="21">
        <f t="shared" si="0"/>
        <v>0</v>
      </c>
      <c r="L13" s="21">
        <f t="shared" si="1"/>
        <v>0</v>
      </c>
      <c r="M13" s="21">
        <f t="shared" si="2"/>
        <v>0</v>
      </c>
      <c r="N13" s="31">
        <f t="shared" si="3"/>
        <v>0</v>
      </c>
      <c r="O13" s="1">
        <f t="shared" si="4"/>
        <v>0</v>
      </c>
      <c r="P13" s="2">
        <f t="shared" si="5"/>
        <v>0</v>
      </c>
    </row>
    <row r="14" spans="2:16">
      <c r="B14" s="117"/>
      <c r="C14" s="120"/>
      <c r="D14" t="s">
        <v>14</v>
      </c>
      <c r="E14" s="49" t="str">
        <f>IF($B14=0,"0",VLOOKUP($B14,'Lista Alimenti'!$A$2:$G$99,2,0))</f>
        <v>0</v>
      </c>
      <c r="F14" s="52" t="str">
        <f>IF($B14=0,"0",VLOOKUP($B14,'Lista Alimenti'!$A$2:$G$99,3,0))</f>
        <v>0</v>
      </c>
      <c r="G14" s="55" t="str">
        <f>IF($B14=0,"0",VLOOKUP($B14,'Lista Alimenti'!$A$2:$G$99,4,0))</f>
        <v>0</v>
      </c>
      <c r="H14" s="46" t="str">
        <f>IF($B14=0,"0",VLOOKUP($B14,'Lista Alimenti'!$A$2:$G$99,5,0))</f>
        <v>0</v>
      </c>
      <c r="I14" s="22" t="str">
        <f>IF($B14=0,"0",VLOOKUP($B14,'Lista Alimenti'!$A$2:$G$99,6,0))</f>
        <v>0</v>
      </c>
      <c r="J14" s="37" t="str">
        <f>IF($B14=0,"0",VLOOKUP($B14,'Lista Alimenti'!$A$2:$G$99,7,0))</f>
        <v>0</v>
      </c>
      <c r="K14" s="73">
        <f t="shared" si="0"/>
        <v>0</v>
      </c>
      <c r="L14" s="76">
        <f t="shared" si="1"/>
        <v>0</v>
      </c>
      <c r="M14" s="79">
        <f t="shared" si="2"/>
        <v>0</v>
      </c>
      <c r="N14" s="82">
        <f t="shared" si="3"/>
        <v>0</v>
      </c>
      <c r="O14" s="1">
        <f t="shared" si="4"/>
        <v>0</v>
      </c>
      <c r="P14" s="2">
        <f t="shared" si="5"/>
        <v>0</v>
      </c>
    </row>
    <row r="15" spans="2:16">
      <c r="B15" s="117"/>
      <c r="C15" s="120"/>
      <c r="D15" t="s">
        <v>14</v>
      </c>
      <c r="E15" s="58" t="str">
        <f>IF($B15=0,"0",VLOOKUP($B15,'Lista Alimenti'!$A$2:$G$99,2,0))</f>
        <v>0</v>
      </c>
      <c r="F15" s="23" t="str">
        <f>IF($B15=0,"0",VLOOKUP($B15,'Lista Alimenti'!$A$2:$G$99,3,0))</f>
        <v>0</v>
      </c>
      <c r="G15" s="59" t="str">
        <f>IF($B15=0,"0",VLOOKUP($B15,'Lista Alimenti'!$A$2:$G$99,4,0))</f>
        <v>0</v>
      </c>
      <c r="H15" s="18" t="str">
        <f>IF($B15=0,"0",VLOOKUP($B15,'Lista Alimenti'!$A$2:$G$99,5,0))</f>
        <v>0</v>
      </c>
      <c r="I15" s="22" t="str">
        <f>IF($B15=0,"0",VLOOKUP($B15,'Lista Alimenti'!$A$2:$G$99,6,0))</f>
        <v>0</v>
      </c>
      <c r="J15" s="37" t="str">
        <f>IF($B15=0,"0",VLOOKUP($B15,'Lista Alimenti'!$A$2:$G$99,7,0))</f>
        <v>0</v>
      </c>
      <c r="K15" s="21">
        <f t="shared" si="0"/>
        <v>0</v>
      </c>
      <c r="L15" s="21">
        <f t="shared" si="1"/>
        <v>0</v>
      </c>
      <c r="M15" s="21">
        <f t="shared" si="2"/>
        <v>0</v>
      </c>
      <c r="N15" s="31">
        <f t="shared" si="3"/>
        <v>0</v>
      </c>
      <c r="O15" s="1">
        <f t="shared" si="4"/>
        <v>0</v>
      </c>
      <c r="P15" s="2">
        <f t="shared" si="5"/>
        <v>0</v>
      </c>
    </row>
    <row r="16" spans="2:16">
      <c r="B16" s="117"/>
      <c r="C16" s="120"/>
      <c r="D16" t="s">
        <v>14</v>
      </c>
      <c r="E16" s="49" t="str">
        <f>IF($B16=0,"0",VLOOKUP($B16,'Lista Alimenti'!$A$2:$G$99,2,0))</f>
        <v>0</v>
      </c>
      <c r="F16" s="52" t="str">
        <f>IF($B16=0,"0",VLOOKUP($B16,'Lista Alimenti'!$A$2:$G$99,3,0))</f>
        <v>0</v>
      </c>
      <c r="G16" s="55" t="str">
        <f>IF($B16=0,"0",VLOOKUP($B16,'Lista Alimenti'!$A$2:$G$99,4,0))</f>
        <v>0</v>
      </c>
      <c r="H16" s="46" t="str">
        <f>IF($B16=0,"0",VLOOKUP($B16,'Lista Alimenti'!$A$2:$G$99,5,0))</f>
        <v>0</v>
      </c>
      <c r="I16" s="22" t="str">
        <f>IF($B16=0,"0",VLOOKUP($B16,'Lista Alimenti'!$A$2:$G$99,6,0))</f>
        <v>0</v>
      </c>
      <c r="J16" s="37" t="str">
        <f>IF($B16=0,"0",VLOOKUP($B16,'Lista Alimenti'!$A$2:$G$99,7,0))</f>
        <v>0</v>
      </c>
      <c r="K16" s="73">
        <f t="shared" si="0"/>
        <v>0</v>
      </c>
      <c r="L16" s="76">
        <f t="shared" si="1"/>
        <v>0</v>
      </c>
      <c r="M16" s="79">
        <f t="shared" si="2"/>
        <v>0</v>
      </c>
      <c r="N16" s="82">
        <f t="shared" si="3"/>
        <v>0</v>
      </c>
      <c r="O16" s="1">
        <f t="shared" si="4"/>
        <v>0</v>
      </c>
      <c r="P16" s="2">
        <f t="shared" si="5"/>
        <v>0</v>
      </c>
    </row>
    <row r="17" spans="2:16">
      <c r="B17" s="117"/>
      <c r="C17" s="120"/>
      <c r="D17" t="s">
        <v>14</v>
      </c>
      <c r="E17" s="58" t="str">
        <f>IF($B17=0,"0",VLOOKUP($B17,'Lista Alimenti'!$A$2:$G$99,2,0))</f>
        <v>0</v>
      </c>
      <c r="F17" s="23" t="str">
        <f>IF($B17=0,"0",VLOOKUP($B17,'Lista Alimenti'!$A$2:$G$99,3,0))</f>
        <v>0</v>
      </c>
      <c r="G17" s="59" t="str">
        <f>IF($B17=0,"0",VLOOKUP($B17,'Lista Alimenti'!$A$2:$G$99,4,0))</f>
        <v>0</v>
      </c>
      <c r="H17" s="18" t="str">
        <f>IF($B17=0,"0",VLOOKUP($B17,'Lista Alimenti'!$A$2:$G$99,5,0))</f>
        <v>0</v>
      </c>
      <c r="I17" s="22" t="str">
        <f>IF($B17=0,"0",VLOOKUP($B17,'Lista Alimenti'!$A$2:$G$99,6,0))</f>
        <v>0</v>
      </c>
      <c r="J17" s="37" t="str">
        <f>IF($B17=0,"0",VLOOKUP($B17,'Lista Alimenti'!$A$2:$G$99,7,0))</f>
        <v>0</v>
      </c>
      <c r="K17" s="21">
        <f t="shared" si="0"/>
        <v>0</v>
      </c>
      <c r="L17" s="21">
        <f t="shared" si="1"/>
        <v>0</v>
      </c>
      <c r="M17" s="21">
        <f t="shared" si="2"/>
        <v>0</v>
      </c>
      <c r="N17" s="31">
        <f t="shared" si="3"/>
        <v>0</v>
      </c>
      <c r="O17" s="1">
        <f t="shared" si="4"/>
        <v>0</v>
      </c>
      <c r="P17" s="2">
        <f t="shared" si="5"/>
        <v>0</v>
      </c>
    </row>
    <row r="18" spans="2:16">
      <c r="B18" s="117"/>
      <c r="C18" s="120"/>
      <c r="D18" t="s">
        <v>14</v>
      </c>
      <c r="E18" s="49" t="str">
        <f>IF($B18=0,"0",VLOOKUP($B18,'Lista Alimenti'!$A$2:$G$99,2,0))</f>
        <v>0</v>
      </c>
      <c r="F18" s="52" t="str">
        <f>IF($B18=0,"0",VLOOKUP($B18,'Lista Alimenti'!$A$2:$G$99,3,0))</f>
        <v>0</v>
      </c>
      <c r="G18" s="55" t="str">
        <f>IF($B18=0,"0",VLOOKUP($B18,'Lista Alimenti'!$A$2:$G$99,4,0))</f>
        <v>0</v>
      </c>
      <c r="H18" s="46" t="str">
        <f>IF($B18=0,"0",VLOOKUP($B18,'Lista Alimenti'!$A$2:$G$99,5,0))</f>
        <v>0</v>
      </c>
      <c r="I18" s="22" t="str">
        <f>IF($B18=0,"0",VLOOKUP($B18,'Lista Alimenti'!$A$2:$G$99,6,0))</f>
        <v>0</v>
      </c>
      <c r="J18" s="37" t="str">
        <f>IF($B18=0,"0",VLOOKUP($B18,'Lista Alimenti'!$A$2:$G$99,7,0))</f>
        <v>0</v>
      </c>
      <c r="K18" s="73">
        <f t="shared" si="0"/>
        <v>0</v>
      </c>
      <c r="L18" s="76">
        <f t="shared" si="1"/>
        <v>0</v>
      </c>
      <c r="M18" s="79">
        <f t="shared" si="2"/>
        <v>0</v>
      </c>
      <c r="N18" s="82">
        <f t="shared" si="3"/>
        <v>0</v>
      </c>
      <c r="O18" s="1">
        <f t="shared" si="4"/>
        <v>0</v>
      </c>
      <c r="P18" s="2">
        <f t="shared" si="5"/>
        <v>0</v>
      </c>
    </row>
    <row r="19" spans="2:16">
      <c r="B19" s="117"/>
      <c r="C19" s="120"/>
      <c r="D19" t="s">
        <v>14</v>
      </c>
      <c r="E19" s="58" t="str">
        <f>IF($B19=0,"0",VLOOKUP($B19,'Lista Alimenti'!$A$2:$G$99,2,0))</f>
        <v>0</v>
      </c>
      <c r="F19" s="23" t="str">
        <f>IF($B19=0,"0",VLOOKUP($B19,'Lista Alimenti'!$A$2:$G$99,3,0))</f>
        <v>0</v>
      </c>
      <c r="G19" s="59" t="str">
        <f>IF($B19=0,"0",VLOOKUP($B19,'Lista Alimenti'!$A$2:$G$99,4,0))</f>
        <v>0</v>
      </c>
      <c r="H19" s="18" t="str">
        <f>IF($B19=0,"0",VLOOKUP($B19,'Lista Alimenti'!$A$2:$G$99,5,0))</f>
        <v>0</v>
      </c>
      <c r="I19" s="22" t="str">
        <f>IF($B19=0,"0",VLOOKUP($B19,'Lista Alimenti'!$A$2:$G$99,6,0))</f>
        <v>0</v>
      </c>
      <c r="J19" s="37" t="str">
        <f>IF($B19=0,"0",VLOOKUP($B19,'Lista Alimenti'!$A$2:$G$99,7,0))</f>
        <v>0</v>
      </c>
      <c r="K19" s="21">
        <f t="shared" si="0"/>
        <v>0</v>
      </c>
      <c r="L19" s="21">
        <f t="shared" si="1"/>
        <v>0</v>
      </c>
      <c r="M19" s="21">
        <f t="shared" si="2"/>
        <v>0</v>
      </c>
      <c r="N19" s="31">
        <f t="shared" si="3"/>
        <v>0</v>
      </c>
      <c r="O19" s="1">
        <f t="shared" si="4"/>
        <v>0</v>
      </c>
      <c r="P19" s="2">
        <f t="shared" si="5"/>
        <v>0</v>
      </c>
    </row>
    <row r="20" spans="2:16">
      <c r="B20" s="117"/>
      <c r="C20" s="120"/>
      <c r="D20" t="s">
        <v>14</v>
      </c>
      <c r="E20" s="49" t="str">
        <f>IF($B20=0,"0",VLOOKUP($B20,'Lista Alimenti'!$A$2:$G$99,2,0))</f>
        <v>0</v>
      </c>
      <c r="F20" s="52" t="str">
        <f>IF($B20=0,"0",VLOOKUP($B20,'Lista Alimenti'!$A$2:$G$99,3,0))</f>
        <v>0</v>
      </c>
      <c r="G20" s="55" t="str">
        <f>IF($B20=0,"0",VLOOKUP($B20,'Lista Alimenti'!$A$2:$G$99,4,0))</f>
        <v>0</v>
      </c>
      <c r="H20" s="46" t="str">
        <f>IF($B20=0,"0",VLOOKUP($B20,'Lista Alimenti'!$A$2:$G$99,5,0))</f>
        <v>0</v>
      </c>
      <c r="I20" s="22" t="str">
        <f>IF($B20=0,"0",VLOOKUP($B20,'Lista Alimenti'!$A$2:$G$99,6,0))</f>
        <v>0</v>
      </c>
      <c r="J20" s="37" t="str">
        <f>IF($B20=0,"0",VLOOKUP($B20,'Lista Alimenti'!$A$2:$G$99,7,0))</f>
        <v>0</v>
      </c>
      <c r="K20" s="73">
        <f t="shared" si="0"/>
        <v>0</v>
      </c>
      <c r="L20" s="76">
        <f t="shared" si="1"/>
        <v>0</v>
      </c>
      <c r="M20" s="79">
        <f t="shared" si="2"/>
        <v>0</v>
      </c>
      <c r="N20" s="82">
        <f t="shared" si="3"/>
        <v>0</v>
      </c>
      <c r="O20" s="1">
        <f t="shared" si="4"/>
        <v>0</v>
      </c>
      <c r="P20" s="2">
        <f t="shared" si="5"/>
        <v>0</v>
      </c>
    </row>
    <row r="21" spans="2:16">
      <c r="B21" s="117"/>
      <c r="C21" s="120"/>
      <c r="D21" t="s">
        <v>14</v>
      </c>
      <c r="E21" s="58" t="str">
        <f>IF($B21=0,"0",VLOOKUP($B21,'Lista Alimenti'!$A$2:$G$99,2,0))</f>
        <v>0</v>
      </c>
      <c r="F21" s="23" t="str">
        <f>IF($B21=0,"0",VLOOKUP($B21,'Lista Alimenti'!$A$2:$G$99,3,0))</f>
        <v>0</v>
      </c>
      <c r="G21" s="59" t="str">
        <f>IF($B21=0,"0",VLOOKUP($B21,'Lista Alimenti'!$A$2:$G$99,4,0))</f>
        <v>0</v>
      </c>
      <c r="H21" s="18" t="str">
        <f>IF($B21=0,"0",VLOOKUP($B21,'Lista Alimenti'!$A$2:$G$99,5,0))</f>
        <v>0</v>
      </c>
      <c r="I21" s="22" t="str">
        <f>IF($B21=0,"0",VLOOKUP($B21,'Lista Alimenti'!$A$2:$G$99,6,0))</f>
        <v>0</v>
      </c>
      <c r="J21" s="37" t="str">
        <f>IF($B21=0,"0",VLOOKUP($B21,'Lista Alimenti'!$A$2:$G$99,7,0))</f>
        <v>0</v>
      </c>
      <c r="K21" s="21">
        <f t="shared" si="0"/>
        <v>0</v>
      </c>
      <c r="L21" s="21">
        <f t="shared" si="1"/>
        <v>0</v>
      </c>
      <c r="M21" s="21">
        <f t="shared" si="2"/>
        <v>0</v>
      </c>
      <c r="N21" s="31">
        <f t="shared" si="3"/>
        <v>0</v>
      </c>
      <c r="O21" s="1">
        <f t="shared" si="4"/>
        <v>0</v>
      </c>
      <c r="P21" s="2">
        <f t="shared" si="5"/>
        <v>0</v>
      </c>
    </row>
    <row r="22" spans="2:16">
      <c r="B22" s="117"/>
      <c r="C22" s="120"/>
      <c r="D22" t="s">
        <v>14</v>
      </c>
      <c r="E22" s="49" t="str">
        <f>IF($B22=0,"0",VLOOKUP($B22,'Lista Alimenti'!$A$2:$G$99,2,0))</f>
        <v>0</v>
      </c>
      <c r="F22" s="52" t="str">
        <f>IF($B22=0,"0",VLOOKUP($B22,'Lista Alimenti'!$A$2:$G$99,3,0))</f>
        <v>0</v>
      </c>
      <c r="G22" s="55" t="str">
        <f>IF($B22=0,"0",VLOOKUP($B22,'Lista Alimenti'!$A$2:$G$99,4,0))</f>
        <v>0</v>
      </c>
      <c r="H22" s="46" t="str">
        <f>IF($B22=0,"0",VLOOKUP($B22,'Lista Alimenti'!$A$2:$G$99,5,0))</f>
        <v>0</v>
      </c>
      <c r="I22" s="22" t="str">
        <f>IF($B22=0,"0",VLOOKUP($B22,'Lista Alimenti'!$A$2:$G$99,6,0))</f>
        <v>0</v>
      </c>
      <c r="J22" s="37" t="str">
        <f>IF($B22=0,"0",VLOOKUP($B22,'Lista Alimenti'!$A$2:$G$99,7,0))</f>
        <v>0</v>
      </c>
      <c r="K22" s="73">
        <f t="shared" si="0"/>
        <v>0</v>
      </c>
      <c r="L22" s="76">
        <f t="shared" si="1"/>
        <v>0</v>
      </c>
      <c r="M22" s="79">
        <f t="shared" si="2"/>
        <v>0</v>
      </c>
      <c r="N22" s="82">
        <f t="shared" si="3"/>
        <v>0</v>
      </c>
      <c r="O22" s="1">
        <f t="shared" si="4"/>
        <v>0</v>
      </c>
      <c r="P22" s="2">
        <f t="shared" si="5"/>
        <v>0</v>
      </c>
    </row>
    <row r="23" spans="2:16">
      <c r="B23" s="117"/>
      <c r="C23" s="120"/>
      <c r="D23" t="s">
        <v>14</v>
      </c>
      <c r="E23" s="58" t="str">
        <f>IF($B23=0,"0",VLOOKUP($B23,'Lista Alimenti'!$A$2:$G$99,2,0))</f>
        <v>0</v>
      </c>
      <c r="F23" s="23" t="str">
        <f>IF($B23=0,"0",VLOOKUP($B23,'Lista Alimenti'!$A$2:$G$99,3,0))</f>
        <v>0</v>
      </c>
      <c r="G23" s="59" t="str">
        <f>IF($B23=0,"0",VLOOKUP($B23,'Lista Alimenti'!$A$2:$G$99,4,0))</f>
        <v>0</v>
      </c>
      <c r="H23" s="18" t="str">
        <f>IF($B23=0,"0",VLOOKUP($B23,'Lista Alimenti'!$A$2:$G$99,5,0))</f>
        <v>0</v>
      </c>
      <c r="I23" s="22" t="str">
        <f>IF($B23=0,"0",VLOOKUP($B23,'Lista Alimenti'!$A$2:$G$99,6,0))</f>
        <v>0</v>
      </c>
      <c r="J23" s="37" t="str">
        <f>IF($B23=0,"0",VLOOKUP($B23,'Lista Alimenti'!$A$2:$G$99,7,0))</f>
        <v>0</v>
      </c>
      <c r="K23" s="21">
        <f t="shared" si="0"/>
        <v>0</v>
      </c>
      <c r="L23" s="21">
        <f t="shared" si="1"/>
        <v>0</v>
      </c>
      <c r="M23" s="21">
        <f t="shared" si="2"/>
        <v>0</v>
      </c>
      <c r="N23" s="31">
        <f t="shared" si="3"/>
        <v>0</v>
      </c>
      <c r="O23" s="1">
        <f t="shared" si="4"/>
        <v>0</v>
      </c>
      <c r="P23" s="2">
        <f t="shared" si="5"/>
        <v>0</v>
      </c>
    </row>
    <row r="24" spans="2:16">
      <c r="B24" s="117"/>
      <c r="C24" s="120"/>
      <c r="D24" t="s">
        <v>14</v>
      </c>
      <c r="E24" s="49" t="str">
        <f>IF($B24=0,"0",VLOOKUP($B24,'Lista Alimenti'!$A$2:$G$99,2,0))</f>
        <v>0</v>
      </c>
      <c r="F24" s="52" t="str">
        <f>IF($B24=0,"0",VLOOKUP($B24,'Lista Alimenti'!$A$2:$G$99,3,0))</f>
        <v>0</v>
      </c>
      <c r="G24" s="55" t="str">
        <f>IF($B24=0,"0",VLOOKUP($B24,'Lista Alimenti'!$A$2:$G$99,4,0))</f>
        <v>0</v>
      </c>
      <c r="H24" s="46" t="str">
        <f>IF($B24=0,"0",VLOOKUP($B24,'Lista Alimenti'!$A$2:$G$99,5,0))</f>
        <v>0</v>
      </c>
      <c r="I24" s="22" t="str">
        <f>IF($B24=0,"0",VLOOKUP($B24,'Lista Alimenti'!$A$2:$G$99,6,0))</f>
        <v>0</v>
      </c>
      <c r="J24" s="37" t="str">
        <f>IF($B24=0,"0",VLOOKUP($B24,'Lista Alimenti'!$A$2:$G$99,7,0))</f>
        <v>0</v>
      </c>
      <c r="K24" s="73">
        <f t="shared" si="0"/>
        <v>0</v>
      </c>
      <c r="L24" s="76">
        <f t="shared" si="1"/>
        <v>0</v>
      </c>
      <c r="M24" s="79">
        <f t="shared" si="2"/>
        <v>0</v>
      </c>
      <c r="N24" s="82">
        <f t="shared" si="3"/>
        <v>0</v>
      </c>
      <c r="O24" s="1">
        <f t="shared" si="4"/>
        <v>0</v>
      </c>
      <c r="P24" s="2">
        <f t="shared" si="5"/>
        <v>0</v>
      </c>
    </row>
    <row r="25" spans="2:16" ht="15" thickBot="1">
      <c r="B25" s="118"/>
      <c r="C25" s="123"/>
      <c r="D25" t="s">
        <v>14</v>
      </c>
      <c r="E25" s="60" t="str">
        <f>IF($B25=0,"0",VLOOKUP($B25,'Lista Alimenti'!$A$2:$G$99,2,0))</f>
        <v>0</v>
      </c>
      <c r="F25" s="61" t="str">
        <f>IF($B25=0,"0",VLOOKUP($B25,'Lista Alimenti'!$A$2:$G$99,3,0))</f>
        <v>0</v>
      </c>
      <c r="G25" s="62" t="str">
        <f>IF($B25=0,"0",VLOOKUP($B25,'Lista Alimenti'!$A$2:$G$99,4,0))</f>
        <v>0</v>
      </c>
      <c r="H25" s="63" t="str">
        <f>IF($B25=0,"0",VLOOKUP($B25,'Lista Alimenti'!$A$2:$G$99,5,0))</f>
        <v>0</v>
      </c>
      <c r="I25" s="39" t="str">
        <f>IF($B25=0,"0",VLOOKUP($B25,'Lista Alimenti'!$A$2:$G$99,6,0))</f>
        <v>0</v>
      </c>
      <c r="J25" s="40" t="str">
        <f>IF($B25=0,"0",VLOOKUP($B25,'Lista Alimenti'!$A$2:$G$99,7,0))</f>
        <v>0</v>
      </c>
      <c r="K25" s="83">
        <f>C25*E25/100</f>
        <v>0</v>
      </c>
      <c r="L25" s="83">
        <f>C25*F25/100</f>
        <v>0</v>
      </c>
      <c r="M25" s="83">
        <f>C25*G25/100</f>
        <v>0</v>
      </c>
      <c r="N25" s="32">
        <f>H25*C25/100</f>
        <v>0</v>
      </c>
      <c r="O25" s="4">
        <f>C25/100*I25</f>
        <v>0</v>
      </c>
      <c r="P25" s="5">
        <f>C25/100*J25</f>
        <v>0</v>
      </c>
    </row>
    <row r="26" spans="2:16">
      <c r="K26" s="8" t="s">
        <v>10</v>
      </c>
      <c r="L26" s="10" t="s">
        <v>11</v>
      </c>
      <c r="M26" s="12" t="s">
        <v>12</v>
      </c>
      <c r="N26" s="16" t="s">
        <v>43</v>
      </c>
      <c r="O26" s="15"/>
      <c r="P26" s="15"/>
    </row>
    <row r="27" spans="2:16" ht="29" thickBot="1">
      <c r="B27" s="114" t="s">
        <v>42</v>
      </c>
      <c r="C27" s="64" t="s">
        <v>19</v>
      </c>
      <c r="D27" s="28" t="s">
        <v>18</v>
      </c>
      <c r="E27" s="36"/>
      <c r="F27" s="86" t="s">
        <v>31</v>
      </c>
      <c r="G27" s="2"/>
      <c r="K27" s="14">
        <f>SUM(K2:K25)</f>
        <v>3.6579999999999995</v>
      </c>
      <c r="L27" s="14">
        <f>SUM(L2:L25)</f>
        <v>5.7759999999999998</v>
      </c>
      <c r="M27" s="14">
        <f>SUM(M2:M25)</f>
        <v>8.4319999999999986</v>
      </c>
      <c r="N27" s="16">
        <f>SUM(N2:N25)</f>
        <v>108.6</v>
      </c>
      <c r="P27" s="3"/>
    </row>
    <row r="28" spans="2:16" ht="15" thickBot="1">
      <c r="B28" s="30"/>
      <c r="C28" s="65" t="s">
        <v>20</v>
      </c>
      <c r="D28" s="29">
        <f>D29/C29</f>
        <v>0.25877192982456143</v>
      </c>
      <c r="E28" s="22"/>
      <c r="F28" s="124">
        <v>74</v>
      </c>
      <c r="G28" s="96" t="s">
        <v>32</v>
      </c>
      <c r="H28" s="88" t="s">
        <v>30</v>
      </c>
      <c r="I28" s="88" t="s">
        <v>30</v>
      </c>
      <c r="J28" s="88" t="s">
        <v>33</v>
      </c>
      <c r="K28" s="85">
        <f>K27/F28</f>
        <v>4.9432432432432429E-2</v>
      </c>
      <c r="L28" s="87">
        <f>L27/F28</f>
        <v>7.8054054054054051E-2</v>
      </c>
      <c r="M28" s="88"/>
      <c r="O28" s="3" t="s">
        <v>22</v>
      </c>
    </row>
    <row r="29" spans="2:16">
      <c r="B29" s="30"/>
      <c r="C29" s="66">
        <f>SUM(O2:O25)</f>
        <v>4.5600000000000005</v>
      </c>
      <c r="D29" s="67">
        <f>SUM(P2:P25)</f>
        <v>1.1800000000000002</v>
      </c>
      <c r="E29" s="37" t="s">
        <v>14</v>
      </c>
      <c r="J29" s="89" t="s">
        <v>16</v>
      </c>
      <c r="K29" s="9">
        <f>K27*4</f>
        <v>14.631999999999998</v>
      </c>
      <c r="L29" s="11">
        <f>L27*4</f>
        <v>23.103999999999999</v>
      </c>
      <c r="M29" s="13">
        <f>M27*9</f>
        <v>75.887999999999991</v>
      </c>
      <c r="N29" t="s">
        <v>16</v>
      </c>
      <c r="O29" s="19">
        <f>SUM(K29:M29)</f>
        <v>113.624</v>
      </c>
    </row>
    <row r="30" spans="2:16">
      <c r="B30" s="30"/>
      <c r="C30" s="22"/>
      <c r="D30" s="6"/>
      <c r="E30" s="37"/>
      <c r="F30" s="84"/>
      <c r="K30" s="105">
        <f>K29/SUM(K29:M29)</f>
        <v>0.12877561078645355</v>
      </c>
      <c r="L30" s="106">
        <f>L29/SUM(K29:M29)</f>
        <v>0.20333732310075336</v>
      </c>
      <c r="M30" s="107">
        <f>M29/SUM(K29:M29)</f>
        <v>0.66788706611279303</v>
      </c>
    </row>
    <row r="31" spans="2:16">
      <c r="B31" s="68">
        <f>D29*9</f>
        <v>10.620000000000001</v>
      </c>
      <c r="C31" s="22" t="s">
        <v>16</v>
      </c>
      <c r="D31" s="69">
        <f>B31/SUM(K29:M29)</f>
        <v>9.3466169119200179E-2</v>
      </c>
      <c r="E31" s="37"/>
      <c r="P31" s="3"/>
    </row>
    <row r="32" spans="2:16">
      <c r="B32" s="70"/>
      <c r="C32" s="38"/>
      <c r="D32" s="7"/>
      <c r="E32" s="40"/>
      <c r="L32" s="100" t="s">
        <v>40</v>
      </c>
      <c r="P32" s="103"/>
    </row>
    <row r="33" spans="11:16">
      <c r="K33" s="97" t="s">
        <v>6</v>
      </c>
      <c r="L33" s="98" t="s">
        <v>7</v>
      </c>
      <c r="M33" s="99" t="s">
        <v>8</v>
      </c>
      <c r="N33" s="45" t="s">
        <v>4</v>
      </c>
      <c r="O33" s="104" t="s">
        <v>41</v>
      </c>
      <c r="P33" s="103"/>
    </row>
    <row r="34" spans="11:16">
      <c r="K34" s="108">
        <v>0.1</v>
      </c>
      <c r="L34" s="109">
        <v>0.34</v>
      </c>
      <c r="M34" s="110">
        <v>0.56000000000000005</v>
      </c>
      <c r="N34" s="115">
        <v>1000</v>
      </c>
      <c r="O34" s="101" t="s">
        <v>39</v>
      </c>
    </row>
    <row r="35" spans="11:16">
      <c r="K35" s="111">
        <v>0.09</v>
      </c>
      <c r="L35" s="112">
        <v>0.47</v>
      </c>
      <c r="M35" s="113">
        <v>0.44</v>
      </c>
      <c r="N35" s="116">
        <v>750</v>
      </c>
      <c r="O35" s="102" t="s">
        <v>38</v>
      </c>
    </row>
  </sheetData>
  <sheetProtection password="CD2B" sheet="1" objects="1" scenarios="1" selectLockedCells="1"/>
  <hyperlinks>
    <hyperlink ref="B27" r:id="rId1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'Lista Alimenti'!$A$2:$A$100</xm:f>
          </x14:formula1>
          <xm:sqref>B2:B25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5"/>
  <sheetViews>
    <sheetView zoomScale="125" zoomScaleNormal="125" zoomScalePageLayoutView="125" workbookViewId="0">
      <pane ySplit="1" topLeftCell="A2" activePane="bottomLeft" state="frozen"/>
      <selection pane="bottomLeft" activeCell="C7" sqref="C7"/>
    </sheetView>
  </sheetViews>
  <sheetFormatPr baseColWidth="10" defaultColWidth="8.83203125" defaultRowHeight="14" x14ac:dyDescent="0"/>
  <cols>
    <col min="1" max="1" width="3.5" customWidth="1"/>
    <col min="2" max="2" width="25.5" bestFit="1" customWidth="1"/>
    <col min="4" max="4" width="5.33203125" bestFit="1" customWidth="1"/>
    <col min="5" max="5" width="8.6640625" style="25" bestFit="1" customWidth="1"/>
    <col min="6" max="6" width="16.1640625" style="24" bestFit="1" customWidth="1"/>
    <col min="7" max="7" width="8.6640625" style="34" bestFit="1" customWidth="1"/>
    <col min="8" max="8" width="7.6640625" style="26" customWidth="1"/>
    <col min="9" max="9" width="4.6640625" style="27" customWidth="1"/>
    <col min="10" max="10" width="6.5" style="33" bestFit="1" customWidth="1"/>
    <col min="12" max="12" width="9.1640625" bestFit="1" customWidth="1"/>
    <col min="15" max="15" width="8.1640625" bestFit="1" customWidth="1"/>
    <col min="16" max="16" width="7.1640625" bestFit="1" customWidth="1"/>
    <col min="17" max="17" width="14" bestFit="1" customWidth="1"/>
    <col min="18" max="18" width="3.1640625" bestFit="1" customWidth="1"/>
    <col min="19" max="19" width="26.6640625" customWidth="1"/>
  </cols>
  <sheetData>
    <row r="1" spans="2:16" ht="15" thickBot="1">
      <c r="B1" s="45" t="s">
        <v>0</v>
      </c>
      <c r="C1" s="95" t="s">
        <v>5</v>
      </c>
      <c r="D1" s="20"/>
      <c r="E1" s="47" t="s">
        <v>1</v>
      </c>
      <c r="F1" s="50" t="s">
        <v>2</v>
      </c>
      <c r="G1" s="53" t="s">
        <v>3</v>
      </c>
      <c r="H1" s="56" t="s">
        <v>4</v>
      </c>
      <c r="I1" s="41" t="s">
        <v>17</v>
      </c>
      <c r="J1" s="42" t="s">
        <v>18</v>
      </c>
      <c r="K1" s="71" t="s">
        <v>6</v>
      </c>
      <c r="L1" s="74" t="s">
        <v>7</v>
      </c>
      <c r="M1" s="77" t="s">
        <v>8</v>
      </c>
      <c r="N1" s="80" t="s">
        <v>9</v>
      </c>
      <c r="O1" s="43" t="s">
        <v>17</v>
      </c>
      <c r="P1" s="44" t="s">
        <v>18</v>
      </c>
    </row>
    <row r="2" spans="2:16">
      <c r="B2" s="117" t="s">
        <v>29</v>
      </c>
      <c r="C2" s="119"/>
      <c r="D2" t="s">
        <v>14</v>
      </c>
      <c r="E2" s="48">
        <f>IF($B2=0,"0",VLOOKUP($B2,'Lista Alimenti'!$A$2:$G$99,2,0))</f>
        <v>0.9</v>
      </c>
      <c r="F2" s="51">
        <f>IF($B2=0,"0",VLOOKUP($B2,'Lista Alimenti'!$A$2:$G$99,3,0))</f>
        <v>3.9</v>
      </c>
      <c r="G2" s="54">
        <f>IF($B2=0,"0",VLOOKUP($B2,'Lista Alimenti'!$A$2:$G$99,4,0))</f>
        <v>0.2</v>
      </c>
      <c r="H2" s="57">
        <f>IF($B2=0,"0",VLOOKUP($B2,'Lista Alimenti'!$A$2:$G$99,5,0))</f>
        <v>18</v>
      </c>
      <c r="I2" s="35">
        <f>IF($B2=0,"0",VLOOKUP($B2,'Lista Alimenti'!$A$2:$G$99,6,0))</f>
        <v>0</v>
      </c>
      <c r="J2" s="36">
        <f>IF($B2=0,"0",VLOOKUP($B2,'Lista Alimenti'!$A$2:$G$99,7,0))</f>
        <v>0</v>
      </c>
      <c r="K2" s="72">
        <f t="shared" ref="K2:K24" si="0">C2*E2/100</f>
        <v>0</v>
      </c>
      <c r="L2" s="75">
        <f t="shared" ref="L2:L24" si="1">C2*F2/100</f>
        <v>0</v>
      </c>
      <c r="M2" s="78">
        <f t="shared" ref="M2:M24" si="2">C2*G2/100</f>
        <v>0</v>
      </c>
      <c r="N2" s="81">
        <f t="shared" ref="N2:N24" si="3">H2*C2/100</f>
        <v>0</v>
      </c>
      <c r="O2" s="1">
        <f>C2/100*I2</f>
        <v>0</v>
      </c>
      <c r="P2" s="2">
        <f>C2/100*J2</f>
        <v>0</v>
      </c>
    </row>
    <row r="3" spans="2:16">
      <c r="B3" s="117" t="s">
        <v>25</v>
      </c>
      <c r="C3" s="120"/>
      <c r="D3" t="s">
        <v>14</v>
      </c>
      <c r="E3" s="58">
        <f>IF($B3=0,"0",VLOOKUP($B3,'Lista Alimenti'!$A$2:$G$99,2,0))</f>
        <v>1.9</v>
      </c>
      <c r="F3" s="23">
        <f>IF($B3=0,"0",VLOOKUP($B3,'Lista Alimenti'!$A$2:$G$99,3,0))</f>
        <v>2.7</v>
      </c>
      <c r="G3" s="59">
        <f>IF($B3=0,"0",VLOOKUP($B3,'Lista Alimenti'!$A$2:$G$99,4,0))</f>
        <v>0.2</v>
      </c>
      <c r="H3" s="18">
        <f>IF($B3=0,"0",VLOOKUP($B3,'Lista Alimenti'!$A$2:$G$99,5,0))</f>
        <v>20</v>
      </c>
      <c r="I3" s="22">
        <f>IF($B3=0,"0",VLOOKUP($B3,'Lista Alimenti'!$A$2:$G$99,6,0))</f>
        <v>0</v>
      </c>
      <c r="J3" s="37">
        <f>IF($B3=0,"0",VLOOKUP($B3,'Lista Alimenti'!$A$2:$G$99,7,0))</f>
        <v>0</v>
      </c>
      <c r="K3" s="21">
        <f t="shared" si="0"/>
        <v>0</v>
      </c>
      <c r="L3" s="21">
        <f t="shared" si="1"/>
        <v>0</v>
      </c>
      <c r="M3" s="21">
        <f t="shared" si="2"/>
        <v>0</v>
      </c>
      <c r="N3" s="31">
        <f t="shared" si="3"/>
        <v>0</v>
      </c>
      <c r="O3" s="1">
        <f t="shared" ref="O3:O24" si="4">C3/100*I3</f>
        <v>0</v>
      </c>
      <c r="P3" s="2">
        <f t="shared" ref="P3:P24" si="5">C3/100*J3</f>
        <v>0</v>
      </c>
    </row>
    <row r="4" spans="2:16">
      <c r="B4" s="117" t="s">
        <v>13</v>
      </c>
      <c r="C4" s="120"/>
      <c r="D4" t="s">
        <v>14</v>
      </c>
      <c r="E4" s="49">
        <f>IF($B4=0,"0",VLOOKUP($B4,'Lista Alimenti'!$A$2:$G$99,2,0))</f>
        <v>0</v>
      </c>
      <c r="F4" s="52">
        <f>IF($B4=0,"0",VLOOKUP($B4,'Lista Alimenti'!$A$2:$G$99,3,0))</f>
        <v>0</v>
      </c>
      <c r="G4" s="55">
        <f>IF($B4=0,"0",VLOOKUP($B4,'Lista Alimenti'!$A$2:$G$99,4,0))</f>
        <v>92</v>
      </c>
      <c r="H4" s="46">
        <f>IF($B4=0,"0",VLOOKUP($B4,'Lista Alimenti'!$A$2:$G$99,5,0))</f>
        <v>828</v>
      </c>
      <c r="I4" s="22">
        <f>IF($B4=0,"0",VLOOKUP($B4,'Lista Alimenti'!$A$2:$G$99,6,0))</f>
        <v>0.76</v>
      </c>
      <c r="J4" s="37">
        <f>IF($B4=0,"0",VLOOKUP($B4,'Lista Alimenti'!$A$2:$G$99,7,0))</f>
        <v>9.8000000000000007</v>
      </c>
      <c r="K4" s="73">
        <f t="shared" si="0"/>
        <v>0</v>
      </c>
      <c r="L4" s="76">
        <f t="shared" si="1"/>
        <v>0</v>
      </c>
      <c r="M4" s="79">
        <f t="shared" si="2"/>
        <v>0</v>
      </c>
      <c r="N4" s="82">
        <f t="shared" si="3"/>
        <v>0</v>
      </c>
      <c r="O4" s="1">
        <f t="shared" si="4"/>
        <v>0</v>
      </c>
      <c r="P4" s="2">
        <f t="shared" si="5"/>
        <v>0</v>
      </c>
    </row>
    <row r="5" spans="2:16">
      <c r="B5" s="117" t="s">
        <v>21</v>
      </c>
      <c r="C5" s="120"/>
      <c r="D5" t="s">
        <v>14</v>
      </c>
      <c r="E5" s="58">
        <f>IF($B5=0,"0",VLOOKUP($B5,'Lista Alimenti'!$A$2:$G$99,2,0))</f>
        <v>2.8</v>
      </c>
      <c r="F5" s="23">
        <f>IF($B5=0,"0",VLOOKUP($B5,'Lista Alimenti'!$A$2:$G$99,3,0))</f>
        <v>2.4</v>
      </c>
      <c r="G5" s="59">
        <f>IF($B5=0,"0",VLOOKUP($B5,'Lista Alimenti'!$A$2:$G$99,4,0))</f>
        <v>0.4</v>
      </c>
      <c r="H5" s="18">
        <f>IF($B5=0,"0",VLOOKUP($B5,'Lista Alimenti'!$A$2:$G$99,5,0))</f>
        <v>25</v>
      </c>
      <c r="I5" s="22">
        <f>IF($B5=0,"0",VLOOKUP($B5,'Lista Alimenti'!$A$2:$G$99,6,0))</f>
        <v>0</v>
      </c>
      <c r="J5" s="37">
        <f>IF($B5=0,"0",VLOOKUP($B5,'Lista Alimenti'!$A$2:$G$99,7,0))</f>
        <v>0</v>
      </c>
      <c r="K5" s="21">
        <f t="shared" si="0"/>
        <v>0</v>
      </c>
      <c r="L5" s="21">
        <f t="shared" si="1"/>
        <v>0</v>
      </c>
      <c r="M5" s="21">
        <f t="shared" si="2"/>
        <v>0</v>
      </c>
      <c r="N5" s="31">
        <f t="shared" si="3"/>
        <v>0</v>
      </c>
      <c r="O5" s="1">
        <f t="shared" si="4"/>
        <v>0</v>
      </c>
      <c r="P5" s="2">
        <f t="shared" si="5"/>
        <v>0</v>
      </c>
    </row>
    <row r="6" spans="2:16">
      <c r="B6" s="117" t="s">
        <v>28</v>
      </c>
      <c r="C6" s="120">
        <v>20</v>
      </c>
      <c r="D6" t="s">
        <v>14</v>
      </c>
      <c r="E6" s="49">
        <f>IF($B6=0,"0",VLOOKUP($B6,'Lista Alimenti'!$A$2:$G$99,2,0))</f>
        <v>18.29</v>
      </c>
      <c r="F6" s="52">
        <f>IF($B6=0,"0",VLOOKUP($B6,'Lista Alimenti'!$A$2:$G$99,3,0))</f>
        <v>28.88</v>
      </c>
      <c r="G6" s="55">
        <f>IF($B6=0,"0",VLOOKUP($B6,'Lista Alimenti'!$A$2:$G$99,4,0))</f>
        <v>42.16</v>
      </c>
      <c r="H6" s="46">
        <f>IF($B6=0,"0",VLOOKUP($B6,'Lista Alimenti'!$A$2:$G$99,5,0))</f>
        <v>543</v>
      </c>
      <c r="I6" s="22">
        <f>IF($B6=0,"0",VLOOKUP($B6,'Lista Alimenti'!$A$2:$G$99,6,0))</f>
        <v>22.8</v>
      </c>
      <c r="J6" s="37">
        <f>IF($B6=0,"0",VLOOKUP($B6,'Lista Alimenti'!$A$2:$G$99,7,0))</f>
        <v>5.9</v>
      </c>
      <c r="K6" s="73">
        <f t="shared" si="0"/>
        <v>3.6579999999999995</v>
      </c>
      <c r="L6" s="76">
        <f t="shared" si="1"/>
        <v>5.7759999999999998</v>
      </c>
      <c r="M6" s="79">
        <f t="shared" si="2"/>
        <v>8.4319999999999986</v>
      </c>
      <c r="N6" s="82">
        <f t="shared" si="3"/>
        <v>108.6</v>
      </c>
      <c r="O6" s="1">
        <f t="shared" si="4"/>
        <v>4.5600000000000005</v>
      </c>
      <c r="P6" s="2">
        <f t="shared" si="5"/>
        <v>1.1800000000000002</v>
      </c>
    </row>
    <row r="7" spans="2:16">
      <c r="B7" s="117" t="s">
        <v>26</v>
      </c>
      <c r="C7" s="120"/>
      <c r="D7" t="s">
        <v>14</v>
      </c>
      <c r="E7" s="58">
        <f>IF($B7=0,"0",VLOOKUP($B7,'Lista Alimenti'!$A$2:$G$99,2,0))</f>
        <v>22</v>
      </c>
      <c r="F7" s="23">
        <f>IF($B7=0,"0",VLOOKUP($B7,'Lista Alimenti'!$A$2:$G$99,3,0))</f>
        <v>20</v>
      </c>
      <c r="G7" s="59">
        <f>IF($B7=0,"0",VLOOKUP($B7,'Lista Alimenti'!$A$2:$G$99,4,0))</f>
        <v>51</v>
      </c>
      <c r="H7" s="18">
        <f>IF($B7=0,"0",VLOOKUP($B7,'Lista Alimenti'!$A$2:$G$99,5,0))</f>
        <v>581</v>
      </c>
      <c r="I7" s="22">
        <f>IF($B7=0,"0",VLOOKUP($B7,'Lista Alimenti'!$A$2:$G$99,6,0))</f>
        <v>0</v>
      </c>
      <c r="J7" s="37">
        <f>IF($B7=0,"0",VLOOKUP($B7,'Lista Alimenti'!$A$2:$G$99,7,0))</f>
        <v>12.65</v>
      </c>
      <c r="K7" s="21">
        <f t="shared" si="0"/>
        <v>0</v>
      </c>
      <c r="L7" s="21">
        <f t="shared" si="1"/>
        <v>0</v>
      </c>
      <c r="M7" s="21">
        <f t="shared" si="2"/>
        <v>0</v>
      </c>
      <c r="N7" s="31">
        <f t="shared" si="3"/>
        <v>0</v>
      </c>
      <c r="O7" s="1">
        <f t="shared" si="4"/>
        <v>0</v>
      </c>
      <c r="P7" s="2">
        <f t="shared" si="5"/>
        <v>0</v>
      </c>
    </row>
    <row r="8" spans="2:16">
      <c r="B8" s="117" t="s">
        <v>27</v>
      </c>
      <c r="C8" s="120"/>
      <c r="D8" t="s">
        <v>14</v>
      </c>
      <c r="E8" s="49">
        <f>IF($B8=0,"0",VLOOKUP($B8,'Lista Alimenti'!$A$2:$G$99,2,0))</f>
        <v>1.2</v>
      </c>
      <c r="F8" s="52">
        <f>IF($B8=0,"0",VLOOKUP($B8,'Lista Alimenti'!$A$2:$G$99,3,0))</f>
        <v>0.8</v>
      </c>
      <c r="G8" s="55">
        <f>IF($B8=0,"0",VLOOKUP($B8,'Lista Alimenti'!$A$2:$G$99,4,0))</f>
        <v>17.399999999999999</v>
      </c>
      <c r="H8" s="46">
        <f>IF($B8=0,"0",VLOOKUP($B8,'Lista Alimenti'!$A$2:$G$99,5,0))</f>
        <v>172</v>
      </c>
      <c r="I8" s="22">
        <f>IF($B8=0,"0",VLOOKUP($B8,'Lista Alimenti'!$A$2:$G$99,6,0))</f>
        <v>0</v>
      </c>
      <c r="J8" s="37">
        <f>IF($B8=0,"0",VLOOKUP($B8,'Lista Alimenti'!$A$2:$G$99,7,0))</f>
        <v>0</v>
      </c>
      <c r="K8" s="73">
        <f t="shared" si="0"/>
        <v>0</v>
      </c>
      <c r="L8" s="76">
        <f t="shared" si="1"/>
        <v>0</v>
      </c>
      <c r="M8" s="79">
        <f t="shared" si="2"/>
        <v>0</v>
      </c>
      <c r="N8" s="82">
        <f t="shared" si="3"/>
        <v>0</v>
      </c>
      <c r="O8" s="1">
        <f t="shared" si="4"/>
        <v>0</v>
      </c>
      <c r="P8" s="2">
        <f t="shared" si="5"/>
        <v>0</v>
      </c>
    </row>
    <row r="9" spans="2:16">
      <c r="B9" s="117" t="s">
        <v>24</v>
      </c>
      <c r="C9" s="120"/>
      <c r="D9" t="s">
        <v>15</v>
      </c>
      <c r="E9" s="58">
        <f>IF($B9=0,"0",VLOOKUP($B9,'Lista Alimenti'!$A$2:$G$99,2,0))</f>
        <v>1.1000000000000001</v>
      </c>
      <c r="F9" s="23">
        <f>IF($B9=0,"0",VLOOKUP($B9,'Lista Alimenti'!$A$2:$G$99,3,0))</f>
        <v>9</v>
      </c>
      <c r="G9" s="59">
        <f>IF($B9=0,"0",VLOOKUP($B9,'Lista Alimenti'!$A$2:$G$99,4,0))</f>
        <v>0.1</v>
      </c>
      <c r="H9" s="18">
        <f>IF($B9=0,"0",VLOOKUP($B9,'Lista Alimenti'!$A$2:$G$99,5,0))</f>
        <v>40</v>
      </c>
      <c r="I9" s="22">
        <f>IF($B9=0,"0",VLOOKUP($B9,'Lista Alimenti'!$A$2:$G$99,6,0))</f>
        <v>0</v>
      </c>
      <c r="J9" s="37">
        <f>IF($B9=0,"0",VLOOKUP($B9,'Lista Alimenti'!$A$2:$G$99,7,0))</f>
        <v>0</v>
      </c>
      <c r="K9" s="21">
        <f t="shared" si="0"/>
        <v>0</v>
      </c>
      <c r="L9" s="21">
        <f t="shared" si="1"/>
        <v>0</v>
      </c>
      <c r="M9" s="21">
        <f t="shared" si="2"/>
        <v>0</v>
      </c>
      <c r="N9" s="31">
        <f t="shared" si="3"/>
        <v>0</v>
      </c>
      <c r="O9" s="1">
        <f t="shared" si="4"/>
        <v>0</v>
      </c>
      <c r="P9" s="2">
        <f t="shared" si="5"/>
        <v>0</v>
      </c>
    </row>
    <row r="10" spans="2:16">
      <c r="B10" s="117" t="s">
        <v>44</v>
      </c>
      <c r="C10" s="121"/>
      <c r="D10" s="17" t="s">
        <v>14</v>
      </c>
      <c r="E10" s="49">
        <f>IF($B10=0,"0",VLOOKUP($B10,'Lista Alimenti'!$A$2:$G$99,2,0))</f>
        <v>3.6</v>
      </c>
      <c r="F10" s="52">
        <f>IF($B10=0,"0",VLOOKUP($B10,'Lista Alimenti'!$A$2:$G$99,3,0))</f>
        <v>4.2</v>
      </c>
      <c r="G10" s="55">
        <f>IF($B10=0,"0",VLOOKUP($B10,'Lista Alimenti'!$A$2:$G$99,4,0))</f>
        <v>0.6</v>
      </c>
      <c r="H10" s="46">
        <f>IF($B10=0,"0",VLOOKUP($B10,'Lista Alimenti'!$A$2:$G$99,5,0))</f>
        <v>31</v>
      </c>
      <c r="I10" s="22">
        <f>IF($B10=0,"0",VLOOKUP($B10,'Lista Alimenti'!$A$2:$G$99,6,0))</f>
        <v>0</v>
      </c>
      <c r="J10" s="37">
        <f>IF($B10=0,"0",VLOOKUP($B10,'Lista Alimenti'!$A$2:$G$99,7,0))</f>
        <v>0</v>
      </c>
      <c r="K10" s="73">
        <f t="shared" si="0"/>
        <v>0</v>
      </c>
      <c r="L10" s="76">
        <f t="shared" si="1"/>
        <v>0</v>
      </c>
      <c r="M10" s="79">
        <f t="shared" si="2"/>
        <v>0</v>
      </c>
      <c r="N10" s="82">
        <f t="shared" si="3"/>
        <v>0</v>
      </c>
      <c r="O10" s="1">
        <f t="shared" si="4"/>
        <v>0</v>
      </c>
      <c r="P10" s="2">
        <f t="shared" si="5"/>
        <v>0</v>
      </c>
    </row>
    <row r="11" spans="2:16">
      <c r="B11" s="117" t="s">
        <v>23</v>
      </c>
      <c r="C11" s="121"/>
      <c r="D11" s="17" t="s">
        <v>14</v>
      </c>
      <c r="E11" s="58">
        <f>IF($B11=0,"0",VLOOKUP($B11,'Lista Alimenti'!$A$2:$G$99,2,0))</f>
        <v>0.93</v>
      </c>
      <c r="F11" s="23">
        <f>IF($B11=0,"0",VLOOKUP($B11,'Lista Alimenti'!$A$2:$G$99,3,0))</f>
        <v>9.58</v>
      </c>
      <c r="G11" s="59">
        <f>IF($B11=0,"0",VLOOKUP($B11,'Lista Alimenti'!$A$2:$G$99,4,0))</f>
        <v>0.3</v>
      </c>
      <c r="H11" s="18">
        <f>IF($B11=0,"0",VLOOKUP($B11,'Lista Alimenti'!$A$2:$G$99,5,0))</f>
        <v>41</v>
      </c>
      <c r="I11" s="22">
        <f>IF($B11=0,"0",VLOOKUP($B11,'Lista Alimenti'!$A$2:$G$99,6,0))</f>
        <v>0</v>
      </c>
      <c r="J11" s="37">
        <f>IF($B11=0,"0",VLOOKUP($B11,'Lista Alimenti'!$A$2:$G$99,7,0))</f>
        <v>0</v>
      </c>
      <c r="K11" s="21">
        <f t="shared" si="0"/>
        <v>0</v>
      </c>
      <c r="L11" s="21">
        <f t="shared" si="1"/>
        <v>0</v>
      </c>
      <c r="M11" s="21">
        <f t="shared" si="2"/>
        <v>0</v>
      </c>
      <c r="N11" s="31">
        <f t="shared" si="3"/>
        <v>0</v>
      </c>
      <c r="O11" s="1">
        <f t="shared" si="4"/>
        <v>0</v>
      </c>
      <c r="P11" s="2">
        <f t="shared" si="5"/>
        <v>0</v>
      </c>
    </row>
    <row r="12" spans="2:16">
      <c r="B12" s="117"/>
      <c r="C12" s="122"/>
      <c r="D12" s="17" t="s">
        <v>14</v>
      </c>
      <c r="E12" s="49" t="str">
        <f>IF($B12=0,"0",VLOOKUP($B12,'Lista Alimenti'!$A$2:$G$99,2,0))</f>
        <v>0</v>
      </c>
      <c r="F12" s="92" t="str">
        <f>IF($B12=0,"0",VLOOKUP($B12,'Lista Alimenti'!$A$2:$G$99,3,0))</f>
        <v>0</v>
      </c>
      <c r="G12" s="93" t="str">
        <f>IF($B12=0,"0",VLOOKUP($B12,'Lista Alimenti'!$A$2:$G$99,4,0))</f>
        <v>0</v>
      </c>
      <c r="H12" s="94" t="str">
        <f>IF($B12=0,"0",VLOOKUP($B12,'Lista Alimenti'!$A$2:$G$99,5,0))</f>
        <v>0</v>
      </c>
      <c r="I12" s="90" t="str">
        <f>IF($B12=0,"0",VLOOKUP($B12,'Lista Alimenti'!$A$2:$G$99,6,0))</f>
        <v>0</v>
      </c>
      <c r="J12" s="91" t="str">
        <f>IF($B12=0,"0",VLOOKUP($B12,'Lista Alimenti'!$A$2:$G$99,7,0))</f>
        <v>0</v>
      </c>
      <c r="K12" s="73">
        <f t="shared" si="0"/>
        <v>0</v>
      </c>
      <c r="L12" s="76">
        <f t="shared" si="1"/>
        <v>0</v>
      </c>
      <c r="M12" s="79">
        <f t="shared" si="2"/>
        <v>0</v>
      </c>
      <c r="N12" s="82">
        <f t="shared" si="3"/>
        <v>0</v>
      </c>
      <c r="O12" s="1">
        <f t="shared" si="4"/>
        <v>0</v>
      </c>
      <c r="P12" s="2">
        <f t="shared" si="5"/>
        <v>0</v>
      </c>
    </row>
    <row r="13" spans="2:16">
      <c r="B13" s="117"/>
      <c r="C13" s="120"/>
      <c r="D13" t="s">
        <v>14</v>
      </c>
      <c r="E13" s="58" t="str">
        <f>IF($B13=0,"0",VLOOKUP($B13,'Lista Alimenti'!$A$2:$G$99,2,0))</f>
        <v>0</v>
      </c>
      <c r="F13" s="23" t="str">
        <f>IF($B13=0,"0",VLOOKUP($B13,'Lista Alimenti'!$A$2:$G$99,3,0))</f>
        <v>0</v>
      </c>
      <c r="G13" s="59" t="str">
        <f>IF($B13=0,"0",VLOOKUP($B13,'Lista Alimenti'!$A$2:$G$99,4,0))</f>
        <v>0</v>
      </c>
      <c r="H13" s="18" t="str">
        <f>IF($B13=0,"0",VLOOKUP($B13,'Lista Alimenti'!$A$2:$G$99,5,0))</f>
        <v>0</v>
      </c>
      <c r="I13" s="22" t="str">
        <f>IF($B13=0,"0",VLOOKUP($B13,'Lista Alimenti'!$A$2:$G$99,6,0))</f>
        <v>0</v>
      </c>
      <c r="J13" s="37" t="str">
        <f>IF($B13=0,"0",VLOOKUP($B13,'Lista Alimenti'!$A$2:$G$99,7,0))</f>
        <v>0</v>
      </c>
      <c r="K13" s="21">
        <f t="shared" si="0"/>
        <v>0</v>
      </c>
      <c r="L13" s="21">
        <f t="shared" si="1"/>
        <v>0</v>
      </c>
      <c r="M13" s="21">
        <f t="shared" si="2"/>
        <v>0</v>
      </c>
      <c r="N13" s="31">
        <f t="shared" si="3"/>
        <v>0</v>
      </c>
      <c r="O13" s="1">
        <f t="shared" si="4"/>
        <v>0</v>
      </c>
      <c r="P13" s="2">
        <f t="shared" si="5"/>
        <v>0</v>
      </c>
    </row>
    <row r="14" spans="2:16">
      <c r="B14" s="117"/>
      <c r="C14" s="120"/>
      <c r="D14" t="s">
        <v>14</v>
      </c>
      <c r="E14" s="49" t="str">
        <f>IF($B14=0,"0",VLOOKUP($B14,'Lista Alimenti'!$A$2:$G$99,2,0))</f>
        <v>0</v>
      </c>
      <c r="F14" s="52" t="str">
        <f>IF($B14=0,"0",VLOOKUP($B14,'Lista Alimenti'!$A$2:$G$99,3,0))</f>
        <v>0</v>
      </c>
      <c r="G14" s="55" t="str">
        <f>IF($B14=0,"0",VLOOKUP($B14,'Lista Alimenti'!$A$2:$G$99,4,0))</f>
        <v>0</v>
      </c>
      <c r="H14" s="46" t="str">
        <f>IF($B14=0,"0",VLOOKUP($B14,'Lista Alimenti'!$A$2:$G$99,5,0))</f>
        <v>0</v>
      </c>
      <c r="I14" s="22" t="str">
        <f>IF($B14=0,"0",VLOOKUP($B14,'Lista Alimenti'!$A$2:$G$99,6,0))</f>
        <v>0</v>
      </c>
      <c r="J14" s="37" t="str">
        <f>IF($B14=0,"0",VLOOKUP($B14,'Lista Alimenti'!$A$2:$G$99,7,0))</f>
        <v>0</v>
      </c>
      <c r="K14" s="73">
        <f t="shared" si="0"/>
        <v>0</v>
      </c>
      <c r="L14" s="76">
        <f t="shared" si="1"/>
        <v>0</v>
      </c>
      <c r="M14" s="79">
        <f t="shared" si="2"/>
        <v>0</v>
      </c>
      <c r="N14" s="82">
        <f t="shared" si="3"/>
        <v>0</v>
      </c>
      <c r="O14" s="1">
        <f t="shared" si="4"/>
        <v>0</v>
      </c>
      <c r="P14" s="2">
        <f t="shared" si="5"/>
        <v>0</v>
      </c>
    </row>
    <row r="15" spans="2:16">
      <c r="B15" s="117"/>
      <c r="C15" s="120"/>
      <c r="D15" t="s">
        <v>14</v>
      </c>
      <c r="E15" s="58" t="str">
        <f>IF($B15=0,"0",VLOOKUP($B15,'Lista Alimenti'!$A$2:$G$99,2,0))</f>
        <v>0</v>
      </c>
      <c r="F15" s="23" t="str">
        <f>IF($B15=0,"0",VLOOKUP($B15,'Lista Alimenti'!$A$2:$G$99,3,0))</f>
        <v>0</v>
      </c>
      <c r="G15" s="59" t="str">
        <f>IF($B15=0,"0",VLOOKUP($B15,'Lista Alimenti'!$A$2:$G$99,4,0))</f>
        <v>0</v>
      </c>
      <c r="H15" s="18" t="str">
        <f>IF($B15=0,"0",VLOOKUP($B15,'Lista Alimenti'!$A$2:$G$99,5,0))</f>
        <v>0</v>
      </c>
      <c r="I15" s="22" t="str">
        <f>IF($B15=0,"0",VLOOKUP($B15,'Lista Alimenti'!$A$2:$G$99,6,0))</f>
        <v>0</v>
      </c>
      <c r="J15" s="37" t="str">
        <f>IF($B15=0,"0",VLOOKUP($B15,'Lista Alimenti'!$A$2:$G$99,7,0))</f>
        <v>0</v>
      </c>
      <c r="K15" s="21">
        <f t="shared" si="0"/>
        <v>0</v>
      </c>
      <c r="L15" s="21">
        <f t="shared" si="1"/>
        <v>0</v>
      </c>
      <c r="M15" s="21">
        <f t="shared" si="2"/>
        <v>0</v>
      </c>
      <c r="N15" s="31">
        <f t="shared" si="3"/>
        <v>0</v>
      </c>
      <c r="O15" s="1">
        <f t="shared" si="4"/>
        <v>0</v>
      </c>
      <c r="P15" s="2">
        <f t="shared" si="5"/>
        <v>0</v>
      </c>
    </row>
    <row r="16" spans="2:16">
      <c r="B16" s="117"/>
      <c r="C16" s="120"/>
      <c r="D16" t="s">
        <v>14</v>
      </c>
      <c r="E16" s="49" t="str">
        <f>IF($B16=0,"0",VLOOKUP($B16,'Lista Alimenti'!$A$2:$G$99,2,0))</f>
        <v>0</v>
      </c>
      <c r="F16" s="52" t="str">
        <f>IF($B16=0,"0",VLOOKUP($B16,'Lista Alimenti'!$A$2:$G$99,3,0))</f>
        <v>0</v>
      </c>
      <c r="G16" s="55" t="str">
        <f>IF($B16=0,"0",VLOOKUP($B16,'Lista Alimenti'!$A$2:$G$99,4,0))</f>
        <v>0</v>
      </c>
      <c r="H16" s="46" t="str">
        <f>IF($B16=0,"0",VLOOKUP($B16,'Lista Alimenti'!$A$2:$G$99,5,0))</f>
        <v>0</v>
      </c>
      <c r="I16" s="22" t="str">
        <f>IF($B16=0,"0",VLOOKUP($B16,'Lista Alimenti'!$A$2:$G$99,6,0))</f>
        <v>0</v>
      </c>
      <c r="J16" s="37" t="str">
        <f>IF($B16=0,"0",VLOOKUP($B16,'Lista Alimenti'!$A$2:$G$99,7,0))</f>
        <v>0</v>
      </c>
      <c r="K16" s="73">
        <f t="shared" si="0"/>
        <v>0</v>
      </c>
      <c r="L16" s="76">
        <f t="shared" si="1"/>
        <v>0</v>
      </c>
      <c r="M16" s="79">
        <f t="shared" si="2"/>
        <v>0</v>
      </c>
      <c r="N16" s="82">
        <f t="shared" si="3"/>
        <v>0</v>
      </c>
      <c r="O16" s="1">
        <f t="shared" si="4"/>
        <v>0</v>
      </c>
      <c r="P16" s="2">
        <f t="shared" si="5"/>
        <v>0</v>
      </c>
    </row>
    <row r="17" spans="2:16">
      <c r="B17" s="117"/>
      <c r="C17" s="120"/>
      <c r="D17" t="s">
        <v>14</v>
      </c>
      <c r="E17" s="58" t="str">
        <f>IF($B17=0,"0",VLOOKUP($B17,'Lista Alimenti'!$A$2:$G$99,2,0))</f>
        <v>0</v>
      </c>
      <c r="F17" s="23" t="str">
        <f>IF($B17=0,"0",VLOOKUP($B17,'Lista Alimenti'!$A$2:$G$99,3,0))</f>
        <v>0</v>
      </c>
      <c r="G17" s="59" t="str">
        <f>IF($B17=0,"0",VLOOKUP($B17,'Lista Alimenti'!$A$2:$G$99,4,0))</f>
        <v>0</v>
      </c>
      <c r="H17" s="18" t="str">
        <f>IF($B17=0,"0",VLOOKUP($B17,'Lista Alimenti'!$A$2:$G$99,5,0))</f>
        <v>0</v>
      </c>
      <c r="I17" s="22" t="str">
        <f>IF($B17=0,"0",VLOOKUP($B17,'Lista Alimenti'!$A$2:$G$99,6,0))</f>
        <v>0</v>
      </c>
      <c r="J17" s="37" t="str">
        <f>IF($B17=0,"0",VLOOKUP($B17,'Lista Alimenti'!$A$2:$G$99,7,0))</f>
        <v>0</v>
      </c>
      <c r="K17" s="21">
        <f t="shared" si="0"/>
        <v>0</v>
      </c>
      <c r="L17" s="21">
        <f t="shared" si="1"/>
        <v>0</v>
      </c>
      <c r="M17" s="21">
        <f t="shared" si="2"/>
        <v>0</v>
      </c>
      <c r="N17" s="31">
        <f t="shared" si="3"/>
        <v>0</v>
      </c>
      <c r="O17" s="1">
        <f t="shared" si="4"/>
        <v>0</v>
      </c>
      <c r="P17" s="2">
        <f t="shared" si="5"/>
        <v>0</v>
      </c>
    </row>
    <row r="18" spans="2:16">
      <c r="B18" s="117"/>
      <c r="C18" s="120"/>
      <c r="D18" t="s">
        <v>14</v>
      </c>
      <c r="E18" s="49" t="str">
        <f>IF($B18=0,"0",VLOOKUP($B18,'Lista Alimenti'!$A$2:$G$99,2,0))</f>
        <v>0</v>
      </c>
      <c r="F18" s="52" t="str">
        <f>IF($B18=0,"0",VLOOKUP($B18,'Lista Alimenti'!$A$2:$G$99,3,0))</f>
        <v>0</v>
      </c>
      <c r="G18" s="55" t="str">
        <f>IF($B18=0,"0",VLOOKUP($B18,'Lista Alimenti'!$A$2:$G$99,4,0))</f>
        <v>0</v>
      </c>
      <c r="H18" s="46" t="str">
        <f>IF($B18=0,"0",VLOOKUP($B18,'Lista Alimenti'!$A$2:$G$99,5,0))</f>
        <v>0</v>
      </c>
      <c r="I18" s="22" t="str">
        <f>IF($B18=0,"0",VLOOKUP($B18,'Lista Alimenti'!$A$2:$G$99,6,0))</f>
        <v>0</v>
      </c>
      <c r="J18" s="37" t="str">
        <f>IF($B18=0,"0",VLOOKUP($B18,'Lista Alimenti'!$A$2:$G$99,7,0))</f>
        <v>0</v>
      </c>
      <c r="K18" s="73">
        <f t="shared" si="0"/>
        <v>0</v>
      </c>
      <c r="L18" s="76">
        <f t="shared" si="1"/>
        <v>0</v>
      </c>
      <c r="M18" s="79">
        <f t="shared" si="2"/>
        <v>0</v>
      </c>
      <c r="N18" s="82">
        <f t="shared" si="3"/>
        <v>0</v>
      </c>
      <c r="O18" s="1">
        <f t="shared" si="4"/>
        <v>0</v>
      </c>
      <c r="P18" s="2">
        <f t="shared" si="5"/>
        <v>0</v>
      </c>
    </row>
    <row r="19" spans="2:16">
      <c r="B19" s="117"/>
      <c r="C19" s="120"/>
      <c r="D19" t="s">
        <v>14</v>
      </c>
      <c r="E19" s="58" t="str">
        <f>IF($B19=0,"0",VLOOKUP($B19,'Lista Alimenti'!$A$2:$G$99,2,0))</f>
        <v>0</v>
      </c>
      <c r="F19" s="23" t="str">
        <f>IF($B19=0,"0",VLOOKUP($B19,'Lista Alimenti'!$A$2:$G$99,3,0))</f>
        <v>0</v>
      </c>
      <c r="G19" s="59" t="str">
        <f>IF($B19=0,"0",VLOOKUP($B19,'Lista Alimenti'!$A$2:$G$99,4,0))</f>
        <v>0</v>
      </c>
      <c r="H19" s="18" t="str">
        <f>IF($B19=0,"0",VLOOKUP($B19,'Lista Alimenti'!$A$2:$G$99,5,0))</f>
        <v>0</v>
      </c>
      <c r="I19" s="22" t="str">
        <f>IF($B19=0,"0",VLOOKUP($B19,'Lista Alimenti'!$A$2:$G$99,6,0))</f>
        <v>0</v>
      </c>
      <c r="J19" s="37" t="str">
        <f>IF($B19=0,"0",VLOOKUP($B19,'Lista Alimenti'!$A$2:$G$99,7,0))</f>
        <v>0</v>
      </c>
      <c r="K19" s="21">
        <f t="shared" si="0"/>
        <v>0</v>
      </c>
      <c r="L19" s="21">
        <f t="shared" si="1"/>
        <v>0</v>
      </c>
      <c r="M19" s="21">
        <f t="shared" si="2"/>
        <v>0</v>
      </c>
      <c r="N19" s="31">
        <f t="shared" si="3"/>
        <v>0</v>
      </c>
      <c r="O19" s="1">
        <f t="shared" si="4"/>
        <v>0</v>
      </c>
      <c r="P19" s="2">
        <f t="shared" si="5"/>
        <v>0</v>
      </c>
    </row>
    <row r="20" spans="2:16">
      <c r="B20" s="117"/>
      <c r="C20" s="120"/>
      <c r="D20" t="s">
        <v>14</v>
      </c>
      <c r="E20" s="49" t="str">
        <f>IF($B20=0,"0",VLOOKUP($B20,'Lista Alimenti'!$A$2:$G$99,2,0))</f>
        <v>0</v>
      </c>
      <c r="F20" s="52" t="str">
        <f>IF($B20=0,"0",VLOOKUP($B20,'Lista Alimenti'!$A$2:$G$99,3,0))</f>
        <v>0</v>
      </c>
      <c r="G20" s="55" t="str">
        <f>IF($B20=0,"0",VLOOKUP($B20,'Lista Alimenti'!$A$2:$G$99,4,0))</f>
        <v>0</v>
      </c>
      <c r="H20" s="46" t="str">
        <f>IF($B20=0,"0",VLOOKUP($B20,'Lista Alimenti'!$A$2:$G$99,5,0))</f>
        <v>0</v>
      </c>
      <c r="I20" s="22" t="str">
        <f>IF($B20=0,"0",VLOOKUP($B20,'Lista Alimenti'!$A$2:$G$99,6,0))</f>
        <v>0</v>
      </c>
      <c r="J20" s="37" t="str">
        <f>IF($B20=0,"0",VLOOKUP($B20,'Lista Alimenti'!$A$2:$G$99,7,0))</f>
        <v>0</v>
      </c>
      <c r="K20" s="73">
        <f t="shared" si="0"/>
        <v>0</v>
      </c>
      <c r="L20" s="76">
        <f t="shared" si="1"/>
        <v>0</v>
      </c>
      <c r="M20" s="79">
        <f t="shared" si="2"/>
        <v>0</v>
      </c>
      <c r="N20" s="82">
        <f t="shared" si="3"/>
        <v>0</v>
      </c>
      <c r="O20" s="1">
        <f t="shared" si="4"/>
        <v>0</v>
      </c>
      <c r="P20" s="2">
        <f t="shared" si="5"/>
        <v>0</v>
      </c>
    </row>
    <row r="21" spans="2:16">
      <c r="B21" s="117"/>
      <c r="C21" s="120"/>
      <c r="D21" t="s">
        <v>14</v>
      </c>
      <c r="E21" s="58" t="str">
        <f>IF($B21=0,"0",VLOOKUP($B21,'Lista Alimenti'!$A$2:$G$99,2,0))</f>
        <v>0</v>
      </c>
      <c r="F21" s="23" t="str">
        <f>IF($B21=0,"0",VLOOKUP($B21,'Lista Alimenti'!$A$2:$G$99,3,0))</f>
        <v>0</v>
      </c>
      <c r="G21" s="59" t="str">
        <f>IF($B21=0,"0",VLOOKUP($B21,'Lista Alimenti'!$A$2:$G$99,4,0))</f>
        <v>0</v>
      </c>
      <c r="H21" s="18" t="str">
        <f>IF($B21=0,"0",VLOOKUP($B21,'Lista Alimenti'!$A$2:$G$99,5,0))</f>
        <v>0</v>
      </c>
      <c r="I21" s="22" t="str">
        <f>IF($B21=0,"0",VLOOKUP($B21,'Lista Alimenti'!$A$2:$G$99,6,0))</f>
        <v>0</v>
      </c>
      <c r="J21" s="37" t="str">
        <f>IF($B21=0,"0",VLOOKUP($B21,'Lista Alimenti'!$A$2:$G$99,7,0))</f>
        <v>0</v>
      </c>
      <c r="K21" s="21">
        <f t="shared" si="0"/>
        <v>0</v>
      </c>
      <c r="L21" s="21">
        <f t="shared" si="1"/>
        <v>0</v>
      </c>
      <c r="M21" s="21">
        <f t="shared" si="2"/>
        <v>0</v>
      </c>
      <c r="N21" s="31">
        <f t="shared" si="3"/>
        <v>0</v>
      </c>
      <c r="O21" s="1">
        <f t="shared" si="4"/>
        <v>0</v>
      </c>
      <c r="P21" s="2">
        <f t="shared" si="5"/>
        <v>0</v>
      </c>
    </row>
    <row r="22" spans="2:16">
      <c r="B22" s="117"/>
      <c r="C22" s="120"/>
      <c r="D22" t="s">
        <v>14</v>
      </c>
      <c r="E22" s="49" t="str">
        <f>IF($B22=0,"0",VLOOKUP($B22,'Lista Alimenti'!$A$2:$G$99,2,0))</f>
        <v>0</v>
      </c>
      <c r="F22" s="52" t="str">
        <f>IF($B22=0,"0",VLOOKUP($B22,'Lista Alimenti'!$A$2:$G$99,3,0))</f>
        <v>0</v>
      </c>
      <c r="G22" s="55" t="str">
        <f>IF($B22=0,"0",VLOOKUP($B22,'Lista Alimenti'!$A$2:$G$99,4,0))</f>
        <v>0</v>
      </c>
      <c r="H22" s="46" t="str">
        <f>IF($B22=0,"0",VLOOKUP($B22,'Lista Alimenti'!$A$2:$G$99,5,0))</f>
        <v>0</v>
      </c>
      <c r="I22" s="22" t="str">
        <f>IF($B22=0,"0",VLOOKUP($B22,'Lista Alimenti'!$A$2:$G$99,6,0))</f>
        <v>0</v>
      </c>
      <c r="J22" s="37" t="str">
        <f>IF($B22=0,"0",VLOOKUP($B22,'Lista Alimenti'!$A$2:$G$99,7,0))</f>
        <v>0</v>
      </c>
      <c r="K22" s="73">
        <f t="shared" si="0"/>
        <v>0</v>
      </c>
      <c r="L22" s="76">
        <f t="shared" si="1"/>
        <v>0</v>
      </c>
      <c r="M22" s="79">
        <f t="shared" si="2"/>
        <v>0</v>
      </c>
      <c r="N22" s="82">
        <f t="shared" si="3"/>
        <v>0</v>
      </c>
      <c r="O22" s="1">
        <f t="shared" si="4"/>
        <v>0</v>
      </c>
      <c r="P22" s="2">
        <f t="shared" si="5"/>
        <v>0</v>
      </c>
    </row>
    <row r="23" spans="2:16">
      <c r="B23" s="117"/>
      <c r="C23" s="120"/>
      <c r="D23" t="s">
        <v>14</v>
      </c>
      <c r="E23" s="58" t="str">
        <f>IF($B23=0,"0",VLOOKUP($B23,'Lista Alimenti'!$A$2:$G$99,2,0))</f>
        <v>0</v>
      </c>
      <c r="F23" s="23" t="str">
        <f>IF($B23=0,"0",VLOOKUP($B23,'Lista Alimenti'!$A$2:$G$99,3,0))</f>
        <v>0</v>
      </c>
      <c r="G23" s="59" t="str">
        <f>IF($B23=0,"0",VLOOKUP($B23,'Lista Alimenti'!$A$2:$G$99,4,0))</f>
        <v>0</v>
      </c>
      <c r="H23" s="18" t="str">
        <f>IF($B23=0,"0",VLOOKUP($B23,'Lista Alimenti'!$A$2:$G$99,5,0))</f>
        <v>0</v>
      </c>
      <c r="I23" s="22" t="str">
        <f>IF($B23=0,"0",VLOOKUP($B23,'Lista Alimenti'!$A$2:$G$99,6,0))</f>
        <v>0</v>
      </c>
      <c r="J23" s="37" t="str">
        <f>IF($B23=0,"0",VLOOKUP($B23,'Lista Alimenti'!$A$2:$G$99,7,0))</f>
        <v>0</v>
      </c>
      <c r="K23" s="21">
        <f t="shared" si="0"/>
        <v>0</v>
      </c>
      <c r="L23" s="21">
        <f t="shared" si="1"/>
        <v>0</v>
      </c>
      <c r="M23" s="21">
        <f t="shared" si="2"/>
        <v>0</v>
      </c>
      <c r="N23" s="31">
        <f t="shared" si="3"/>
        <v>0</v>
      </c>
      <c r="O23" s="1">
        <f t="shared" si="4"/>
        <v>0</v>
      </c>
      <c r="P23" s="2">
        <f t="shared" si="5"/>
        <v>0</v>
      </c>
    </row>
    <row r="24" spans="2:16">
      <c r="B24" s="117"/>
      <c r="C24" s="120"/>
      <c r="D24" t="s">
        <v>14</v>
      </c>
      <c r="E24" s="49" t="str">
        <f>IF($B24=0,"0",VLOOKUP($B24,'Lista Alimenti'!$A$2:$G$99,2,0))</f>
        <v>0</v>
      </c>
      <c r="F24" s="52" t="str">
        <f>IF($B24=0,"0",VLOOKUP($B24,'Lista Alimenti'!$A$2:$G$99,3,0))</f>
        <v>0</v>
      </c>
      <c r="G24" s="55" t="str">
        <f>IF($B24=0,"0",VLOOKUP($B24,'Lista Alimenti'!$A$2:$G$99,4,0))</f>
        <v>0</v>
      </c>
      <c r="H24" s="46" t="str">
        <f>IF($B24=0,"0",VLOOKUP($B24,'Lista Alimenti'!$A$2:$G$99,5,0))</f>
        <v>0</v>
      </c>
      <c r="I24" s="22" t="str">
        <f>IF($B24=0,"0",VLOOKUP($B24,'Lista Alimenti'!$A$2:$G$99,6,0))</f>
        <v>0</v>
      </c>
      <c r="J24" s="37" t="str">
        <f>IF($B24=0,"0",VLOOKUP($B24,'Lista Alimenti'!$A$2:$G$99,7,0))</f>
        <v>0</v>
      </c>
      <c r="K24" s="73">
        <f t="shared" si="0"/>
        <v>0</v>
      </c>
      <c r="L24" s="76">
        <f t="shared" si="1"/>
        <v>0</v>
      </c>
      <c r="M24" s="79">
        <f t="shared" si="2"/>
        <v>0</v>
      </c>
      <c r="N24" s="82">
        <f t="shared" si="3"/>
        <v>0</v>
      </c>
      <c r="O24" s="1">
        <f t="shared" si="4"/>
        <v>0</v>
      </c>
      <c r="P24" s="2">
        <f t="shared" si="5"/>
        <v>0</v>
      </c>
    </row>
    <row r="25" spans="2:16" ht="15" thickBot="1">
      <c r="B25" s="118"/>
      <c r="C25" s="123"/>
      <c r="D25" t="s">
        <v>14</v>
      </c>
      <c r="E25" s="60" t="str">
        <f>IF($B25=0,"0",VLOOKUP($B25,'Lista Alimenti'!$A$2:$G$99,2,0))</f>
        <v>0</v>
      </c>
      <c r="F25" s="61" t="str">
        <f>IF($B25=0,"0",VLOOKUP($B25,'Lista Alimenti'!$A$2:$G$99,3,0))</f>
        <v>0</v>
      </c>
      <c r="G25" s="62" t="str">
        <f>IF($B25=0,"0",VLOOKUP($B25,'Lista Alimenti'!$A$2:$G$99,4,0))</f>
        <v>0</v>
      </c>
      <c r="H25" s="63" t="str">
        <f>IF($B25=0,"0",VLOOKUP($B25,'Lista Alimenti'!$A$2:$G$99,5,0))</f>
        <v>0</v>
      </c>
      <c r="I25" s="39" t="str">
        <f>IF($B25=0,"0",VLOOKUP($B25,'Lista Alimenti'!$A$2:$G$99,6,0))</f>
        <v>0</v>
      </c>
      <c r="J25" s="40" t="str">
        <f>IF($B25=0,"0",VLOOKUP($B25,'Lista Alimenti'!$A$2:$G$99,7,0))</f>
        <v>0</v>
      </c>
      <c r="K25" s="83">
        <f>C25*E25/100</f>
        <v>0</v>
      </c>
      <c r="L25" s="83">
        <f>C25*F25/100</f>
        <v>0</v>
      </c>
      <c r="M25" s="83">
        <f>C25*G25/100</f>
        <v>0</v>
      </c>
      <c r="N25" s="32">
        <f>H25*C25/100</f>
        <v>0</v>
      </c>
      <c r="O25" s="4">
        <f>C25/100*I25</f>
        <v>0</v>
      </c>
      <c r="P25" s="5">
        <f>C25/100*J25</f>
        <v>0</v>
      </c>
    </row>
    <row r="26" spans="2:16">
      <c r="K26" s="8" t="s">
        <v>10</v>
      </c>
      <c r="L26" s="10" t="s">
        <v>11</v>
      </c>
      <c r="M26" s="12" t="s">
        <v>12</v>
      </c>
      <c r="N26" s="16" t="s">
        <v>43</v>
      </c>
      <c r="O26" s="15"/>
      <c r="P26" s="15"/>
    </row>
    <row r="27" spans="2:16" ht="29" thickBot="1">
      <c r="B27" s="114" t="s">
        <v>42</v>
      </c>
      <c r="C27" s="64" t="s">
        <v>19</v>
      </c>
      <c r="D27" s="28" t="s">
        <v>18</v>
      </c>
      <c r="E27" s="36"/>
      <c r="F27" s="86" t="s">
        <v>31</v>
      </c>
      <c r="G27" s="2"/>
      <c r="K27" s="14">
        <f>SUM(K2:K25)</f>
        <v>3.6579999999999995</v>
      </c>
      <c r="L27" s="14">
        <f>SUM(L2:L25)</f>
        <v>5.7759999999999998</v>
      </c>
      <c r="M27" s="14">
        <f>SUM(M2:M25)</f>
        <v>8.4319999999999986</v>
      </c>
      <c r="N27" s="16">
        <f>SUM(N2:N25)</f>
        <v>108.6</v>
      </c>
      <c r="P27" s="3"/>
    </row>
    <row r="28" spans="2:16" ht="15" thickBot="1">
      <c r="B28" s="30"/>
      <c r="C28" s="65" t="s">
        <v>20</v>
      </c>
      <c r="D28" s="29">
        <f>D29/C29</f>
        <v>0.25877192982456143</v>
      </c>
      <c r="E28" s="22"/>
      <c r="F28" s="124">
        <v>74</v>
      </c>
      <c r="G28" s="96" t="s">
        <v>32</v>
      </c>
      <c r="H28" s="88" t="s">
        <v>30</v>
      </c>
      <c r="I28" s="88" t="s">
        <v>30</v>
      </c>
      <c r="J28" s="88" t="s">
        <v>33</v>
      </c>
      <c r="K28" s="85">
        <f>K27/F28</f>
        <v>4.9432432432432429E-2</v>
      </c>
      <c r="L28" s="87">
        <f>L27/F28</f>
        <v>7.8054054054054051E-2</v>
      </c>
      <c r="M28" s="88"/>
      <c r="O28" s="3" t="s">
        <v>22</v>
      </c>
    </row>
    <row r="29" spans="2:16">
      <c r="B29" s="30"/>
      <c r="C29" s="66">
        <f>SUM(O2:O25)</f>
        <v>4.5600000000000005</v>
      </c>
      <c r="D29" s="67">
        <f>SUM(P2:P25)</f>
        <v>1.1800000000000002</v>
      </c>
      <c r="E29" s="37" t="s">
        <v>14</v>
      </c>
      <c r="J29" s="89" t="s">
        <v>16</v>
      </c>
      <c r="K29" s="9">
        <f>K27*4</f>
        <v>14.631999999999998</v>
      </c>
      <c r="L29" s="11">
        <f>L27*4</f>
        <v>23.103999999999999</v>
      </c>
      <c r="M29" s="13">
        <f>M27*9</f>
        <v>75.887999999999991</v>
      </c>
      <c r="N29" t="s">
        <v>16</v>
      </c>
      <c r="O29" s="19">
        <f>SUM(K29:M29)</f>
        <v>113.624</v>
      </c>
    </row>
    <row r="30" spans="2:16">
      <c r="B30" s="30"/>
      <c r="C30" s="22"/>
      <c r="D30" s="6"/>
      <c r="E30" s="37"/>
      <c r="F30" s="84"/>
      <c r="K30" s="105">
        <f>K29/SUM(K29:M29)</f>
        <v>0.12877561078645355</v>
      </c>
      <c r="L30" s="106">
        <f>L29/SUM(K29:M29)</f>
        <v>0.20333732310075336</v>
      </c>
      <c r="M30" s="107">
        <f>M29/SUM(K29:M29)</f>
        <v>0.66788706611279303</v>
      </c>
    </row>
    <row r="31" spans="2:16">
      <c r="B31" s="68">
        <f>D29*9</f>
        <v>10.620000000000001</v>
      </c>
      <c r="C31" s="22" t="s">
        <v>16</v>
      </c>
      <c r="D31" s="69">
        <f>B31/SUM(K29:M29)</f>
        <v>9.3466169119200179E-2</v>
      </c>
      <c r="E31" s="37"/>
      <c r="P31" s="3"/>
    </row>
    <row r="32" spans="2:16">
      <c r="B32" s="70"/>
      <c r="C32" s="38"/>
      <c r="D32" s="7"/>
      <c r="E32" s="40"/>
      <c r="L32" s="100" t="s">
        <v>40</v>
      </c>
      <c r="P32" s="103"/>
    </row>
    <row r="33" spans="11:16">
      <c r="K33" s="97" t="s">
        <v>6</v>
      </c>
      <c r="L33" s="98" t="s">
        <v>7</v>
      </c>
      <c r="M33" s="99" t="s">
        <v>8</v>
      </c>
      <c r="N33" s="45" t="s">
        <v>4</v>
      </c>
      <c r="O33" s="104" t="s">
        <v>41</v>
      </c>
      <c r="P33" s="103"/>
    </row>
    <row r="34" spans="11:16">
      <c r="K34" s="108">
        <v>0.1</v>
      </c>
      <c r="L34" s="109">
        <v>0.34</v>
      </c>
      <c r="M34" s="110">
        <v>0.56000000000000005</v>
      </c>
      <c r="N34" s="115">
        <v>1000</v>
      </c>
      <c r="O34" s="101" t="s">
        <v>39</v>
      </c>
    </row>
    <row r="35" spans="11:16">
      <c r="K35" s="111">
        <v>0.09</v>
      </c>
      <c r="L35" s="112">
        <v>0.47</v>
      </c>
      <c r="M35" s="113">
        <v>0.44</v>
      </c>
      <c r="N35" s="116">
        <v>750</v>
      </c>
      <c r="O35" s="102" t="s">
        <v>38</v>
      </c>
    </row>
  </sheetData>
  <sheetProtection password="CD2B" sheet="1" objects="1" scenarios="1" selectLockedCells="1"/>
  <hyperlinks>
    <hyperlink ref="B27" r:id="rId1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'Lista Alimenti'!$A$2:$A$100</xm:f>
          </x14:formula1>
          <xm:sqref>B2:B25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5"/>
  <sheetViews>
    <sheetView zoomScale="125" zoomScaleNormal="125" zoomScalePageLayoutView="125" workbookViewId="0">
      <pane ySplit="1" topLeftCell="A2" activePane="bottomLeft" state="frozen"/>
      <selection pane="bottomLeft" activeCell="C6" sqref="C6"/>
    </sheetView>
  </sheetViews>
  <sheetFormatPr baseColWidth="10" defaultColWidth="8.83203125" defaultRowHeight="14" x14ac:dyDescent="0"/>
  <cols>
    <col min="1" max="1" width="3.5" customWidth="1"/>
    <col min="2" max="2" width="25.5" bestFit="1" customWidth="1"/>
    <col min="4" max="4" width="5.33203125" bestFit="1" customWidth="1"/>
    <col min="5" max="5" width="8.6640625" style="25" bestFit="1" customWidth="1"/>
    <col min="6" max="6" width="16.1640625" style="24" bestFit="1" customWidth="1"/>
    <col min="7" max="7" width="8.6640625" style="34" bestFit="1" customWidth="1"/>
    <col min="8" max="8" width="7.6640625" style="26" customWidth="1"/>
    <col min="9" max="9" width="4.6640625" style="27" customWidth="1"/>
    <col min="10" max="10" width="6.5" style="33" bestFit="1" customWidth="1"/>
    <col min="12" max="12" width="9.1640625" bestFit="1" customWidth="1"/>
    <col min="15" max="15" width="8.1640625" bestFit="1" customWidth="1"/>
    <col min="16" max="16" width="7.1640625" bestFit="1" customWidth="1"/>
    <col min="17" max="17" width="14" bestFit="1" customWidth="1"/>
    <col min="18" max="18" width="3.1640625" bestFit="1" customWidth="1"/>
    <col min="19" max="19" width="26.6640625" customWidth="1"/>
  </cols>
  <sheetData>
    <row r="1" spans="2:16" ht="15" thickBot="1">
      <c r="B1" s="45" t="s">
        <v>0</v>
      </c>
      <c r="C1" s="95" t="s">
        <v>5</v>
      </c>
      <c r="D1" s="20"/>
      <c r="E1" s="47" t="s">
        <v>1</v>
      </c>
      <c r="F1" s="50" t="s">
        <v>2</v>
      </c>
      <c r="G1" s="53" t="s">
        <v>3</v>
      </c>
      <c r="H1" s="56" t="s">
        <v>4</v>
      </c>
      <c r="I1" s="41" t="s">
        <v>17</v>
      </c>
      <c r="J1" s="42" t="s">
        <v>18</v>
      </c>
      <c r="K1" s="71" t="s">
        <v>6</v>
      </c>
      <c r="L1" s="74" t="s">
        <v>7</v>
      </c>
      <c r="M1" s="77" t="s">
        <v>8</v>
      </c>
      <c r="N1" s="80" t="s">
        <v>9</v>
      </c>
      <c r="O1" s="43" t="s">
        <v>17</v>
      </c>
      <c r="P1" s="44" t="s">
        <v>18</v>
      </c>
    </row>
    <row r="2" spans="2:16">
      <c r="B2" s="117" t="s">
        <v>29</v>
      </c>
      <c r="C2" s="119"/>
      <c r="D2" t="s">
        <v>14</v>
      </c>
      <c r="E2" s="48">
        <f>IF($B2=0,"0",VLOOKUP($B2,'Lista Alimenti'!$A$2:$G$99,2,0))</f>
        <v>0.9</v>
      </c>
      <c r="F2" s="51">
        <f>IF($B2=0,"0",VLOOKUP($B2,'Lista Alimenti'!$A$2:$G$99,3,0))</f>
        <v>3.9</v>
      </c>
      <c r="G2" s="54">
        <f>IF($B2=0,"0",VLOOKUP($B2,'Lista Alimenti'!$A$2:$G$99,4,0))</f>
        <v>0.2</v>
      </c>
      <c r="H2" s="57">
        <f>IF($B2=0,"0",VLOOKUP($B2,'Lista Alimenti'!$A$2:$G$99,5,0))</f>
        <v>18</v>
      </c>
      <c r="I2" s="35">
        <f>IF($B2=0,"0",VLOOKUP($B2,'Lista Alimenti'!$A$2:$G$99,6,0))</f>
        <v>0</v>
      </c>
      <c r="J2" s="36">
        <f>IF($B2=0,"0",VLOOKUP($B2,'Lista Alimenti'!$A$2:$G$99,7,0))</f>
        <v>0</v>
      </c>
      <c r="K2" s="72">
        <f t="shared" ref="K2:K24" si="0">C2*E2/100</f>
        <v>0</v>
      </c>
      <c r="L2" s="75">
        <f t="shared" ref="L2:L24" si="1">C2*F2/100</f>
        <v>0</v>
      </c>
      <c r="M2" s="78">
        <f t="shared" ref="M2:M24" si="2">C2*G2/100</f>
        <v>0</v>
      </c>
      <c r="N2" s="81">
        <f t="shared" ref="N2:N24" si="3">H2*C2/100</f>
        <v>0</v>
      </c>
      <c r="O2" s="1">
        <f>C2/100*I2</f>
        <v>0</v>
      </c>
      <c r="P2" s="2">
        <f>C2/100*J2</f>
        <v>0</v>
      </c>
    </row>
    <row r="3" spans="2:16">
      <c r="B3" s="117" t="s">
        <v>25</v>
      </c>
      <c r="C3" s="120"/>
      <c r="D3" t="s">
        <v>14</v>
      </c>
      <c r="E3" s="58">
        <f>IF($B3=0,"0",VLOOKUP($B3,'Lista Alimenti'!$A$2:$G$99,2,0))</f>
        <v>1.9</v>
      </c>
      <c r="F3" s="23">
        <f>IF($B3=0,"0",VLOOKUP($B3,'Lista Alimenti'!$A$2:$G$99,3,0))</f>
        <v>2.7</v>
      </c>
      <c r="G3" s="59">
        <f>IF($B3=0,"0",VLOOKUP($B3,'Lista Alimenti'!$A$2:$G$99,4,0))</f>
        <v>0.2</v>
      </c>
      <c r="H3" s="18">
        <f>IF($B3=0,"0",VLOOKUP($B3,'Lista Alimenti'!$A$2:$G$99,5,0))</f>
        <v>20</v>
      </c>
      <c r="I3" s="22">
        <f>IF($B3=0,"0",VLOOKUP($B3,'Lista Alimenti'!$A$2:$G$99,6,0))</f>
        <v>0</v>
      </c>
      <c r="J3" s="37">
        <f>IF($B3=0,"0",VLOOKUP($B3,'Lista Alimenti'!$A$2:$G$99,7,0))</f>
        <v>0</v>
      </c>
      <c r="K3" s="21">
        <f t="shared" si="0"/>
        <v>0</v>
      </c>
      <c r="L3" s="21">
        <f t="shared" si="1"/>
        <v>0</v>
      </c>
      <c r="M3" s="21">
        <f t="shared" si="2"/>
        <v>0</v>
      </c>
      <c r="N3" s="31">
        <f t="shared" si="3"/>
        <v>0</v>
      </c>
      <c r="O3" s="1">
        <f t="shared" ref="O3:O24" si="4">C3/100*I3</f>
        <v>0</v>
      </c>
      <c r="P3" s="2">
        <f t="shared" ref="P3:P24" si="5">C3/100*J3</f>
        <v>0</v>
      </c>
    </row>
    <row r="4" spans="2:16">
      <c r="B4" s="117" t="s">
        <v>13</v>
      </c>
      <c r="C4" s="120"/>
      <c r="D4" t="s">
        <v>14</v>
      </c>
      <c r="E4" s="49">
        <f>IF($B4=0,"0",VLOOKUP($B4,'Lista Alimenti'!$A$2:$G$99,2,0))</f>
        <v>0</v>
      </c>
      <c r="F4" s="52">
        <f>IF($B4=0,"0",VLOOKUP($B4,'Lista Alimenti'!$A$2:$G$99,3,0))</f>
        <v>0</v>
      </c>
      <c r="G4" s="55">
        <f>IF($B4=0,"0",VLOOKUP($B4,'Lista Alimenti'!$A$2:$G$99,4,0))</f>
        <v>92</v>
      </c>
      <c r="H4" s="46">
        <f>IF($B4=0,"0",VLOOKUP($B4,'Lista Alimenti'!$A$2:$G$99,5,0))</f>
        <v>828</v>
      </c>
      <c r="I4" s="22">
        <f>IF($B4=0,"0",VLOOKUP($B4,'Lista Alimenti'!$A$2:$G$99,6,0))</f>
        <v>0.76</v>
      </c>
      <c r="J4" s="37">
        <f>IF($B4=0,"0",VLOOKUP($B4,'Lista Alimenti'!$A$2:$G$99,7,0))</f>
        <v>9.8000000000000007</v>
      </c>
      <c r="K4" s="73">
        <f t="shared" si="0"/>
        <v>0</v>
      </c>
      <c r="L4" s="76">
        <f t="shared" si="1"/>
        <v>0</v>
      </c>
      <c r="M4" s="79">
        <f t="shared" si="2"/>
        <v>0</v>
      </c>
      <c r="N4" s="82">
        <f t="shared" si="3"/>
        <v>0</v>
      </c>
      <c r="O4" s="1">
        <f t="shared" si="4"/>
        <v>0</v>
      </c>
      <c r="P4" s="2">
        <f t="shared" si="5"/>
        <v>0</v>
      </c>
    </row>
    <row r="5" spans="2:16">
      <c r="B5" s="117" t="s">
        <v>21</v>
      </c>
      <c r="C5" s="120"/>
      <c r="D5" t="s">
        <v>14</v>
      </c>
      <c r="E5" s="58">
        <f>IF($B5=0,"0",VLOOKUP($B5,'Lista Alimenti'!$A$2:$G$99,2,0))</f>
        <v>2.8</v>
      </c>
      <c r="F5" s="23">
        <f>IF($B5=0,"0",VLOOKUP($B5,'Lista Alimenti'!$A$2:$G$99,3,0))</f>
        <v>2.4</v>
      </c>
      <c r="G5" s="59">
        <f>IF($B5=0,"0",VLOOKUP($B5,'Lista Alimenti'!$A$2:$G$99,4,0))</f>
        <v>0.4</v>
      </c>
      <c r="H5" s="18">
        <f>IF($B5=0,"0",VLOOKUP($B5,'Lista Alimenti'!$A$2:$G$99,5,0))</f>
        <v>25</v>
      </c>
      <c r="I5" s="22">
        <f>IF($B5=0,"0",VLOOKUP($B5,'Lista Alimenti'!$A$2:$G$99,6,0))</f>
        <v>0</v>
      </c>
      <c r="J5" s="37">
        <f>IF($B5=0,"0",VLOOKUP($B5,'Lista Alimenti'!$A$2:$G$99,7,0))</f>
        <v>0</v>
      </c>
      <c r="K5" s="21">
        <f t="shared" si="0"/>
        <v>0</v>
      </c>
      <c r="L5" s="21">
        <f t="shared" si="1"/>
        <v>0</v>
      </c>
      <c r="M5" s="21">
        <f t="shared" si="2"/>
        <v>0</v>
      </c>
      <c r="N5" s="31">
        <f t="shared" si="3"/>
        <v>0</v>
      </c>
      <c r="O5" s="1">
        <f t="shared" si="4"/>
        <v>0</v>
      </c>
      <c r="P5" s="2">
        <f t="shared" si="5"/>
        <v>0</v>
      </c>
    </row>
    <row r="6" spans="2:16">
      <c r="B6" s="117" t="s">
        <v>28</v>
      </c>
      <c r="C6" s="120">
        <v>20</v>
      </c>
      <c r="D6" t="s">
        <v>14</v>
      </c>
      <c r="E6" s="49">
        <f>IF($B6=0,"0",VLOOKUP($B6,'Lista Alimenti'!$A$2:$G$99,2,0))</f>
        <v>18.29</v>
      </c>
      <c r="F6" s="52">
        <f>IF($B6=0,"0",VLOOKUP($B6,'Lista Alimenti'!$A$2:$G$99,3,0))</f>
        <v>28.88</v>
      </c>
      <c r="G6" s="55">
        <f>IF($B6=0,"0",VLOOKUP($B6,'Lista Alimenti'!$A$2:$G$99,4,0))</f>
        <v>42.16</v>
      </c>
      <c r="H6" s="46">
        <f>IF($B6=0,"0",VLOOKUP($B6,'Lista Alimenti'!$A$2:$G$99,5,0))</f>
        <v>543</v>
      </c>
      <c r="I6" s="22">
        <f>IF($B6=0,"0",VLOOKUP($B6,'Lista Alimenti'!$A$2:$G$99,6,0))</f>
        <v>22.8</v>
      </c>
      <c r="J6" s="37">
        <f>IF($B6=0,"0",VLOOKUP($B6,'Lista Alimenti'!$A$2:$G$99,7,0))</f>
        <v>5.9</v>
      </c>
      <c r="K6" s="73">
        <f t="shared" si="0"/>
        <v>3.6579999999999995</v>
      </c>
      <c r="L6" s="76">
        <f t="shared" si="1"/>
        <v>5.7759999999999998</v>
      </c>
      <c r="M6" s="79">
        <f t="shared" si="2"/>
        <v>8.4319999999999986</v>
      </c>
      <c r="N6" s="82">
        <f t="shared" si="3"/>
        <v>108.6</v>
      </c>
      <c r="O6" s="1">
        <f t="shared" si="4"/>
        <v>4.5600000000000005</v>
      </c>
      <c r="P6" s="2">
        <f t="shared" si="5"/>
        <v>1.1800000000000002</v>
      </c>
    </row>
    <row r="7" spans="2:16">
      <c r="B7" s="117" t="s">
        <v>26</v>
      </c>
      <c r="C7" s="120"/>
      <c r="D7" t="s">
        <v>14</v>
      </c>
      <c r="E7" s="58">
        <f>IF($B7=0,"0",VLOOKUP($B7,'Lista Alimenti'!$A$2:$G$99,2,0))</f>
        <v>22</v>
      </c>
      <c r="F7" s="23">
        <f>IF($B7=0,"0",VLOOKUP($B7,'Lista Alimenti'!$A$2:$G$99,3,0))</f>
        <v>20</v>
      </c>
      <c r="G7" s="59">
        <f>IF($B7=0,"0",VLOOKUP($B7,'Lista Alimenti'!$A$2:$G$99,4,0))</f>
        <v>51</v>
      </c>
      <c r="H7" s="18">
        <f>IF($B7=0,"0",VLOOKUP($B7,'Lista Alimenti'!$A$2:$G$99,5,0))</f>
        <v>581</v>
      </c>
      <c r="I7" s="22">
        <f>IF($B7=0,"0",VLOOKUP($B7,'Lista Alimenti'!$A$2:$G$99,6,0))</f>
        <v>0</v>
      </c>
      <c r="J7" s="37">
        <f>IF($B7=0,"0",VLOOKUP($B7,'Lista Alimenti'!$A$2:$G$99,7,0))</f>
        <v>12.65</v>
      </c>
      <c r="K7" s="21">
        <f t="shared" si="0"/>
        <v>0</v>
      </c>
      <c r="L7" s="21">
        <f t="shared" si="1"/>
        <v>0</v>
      </c>
      <c r="M7" s="21">
        <f t="shared" si="2"/>
        <v>0</v>
      </c>
      <c r="N7" s="31">
        <f t="shared" si="3"/>
        <v>0</v>
      </c>
      <c r="O7" s="1">
        <f t="shared" si="4"/>
        <v>0</v>
      </c>
      <c r="P7" s="2">
        <f t="shared" si="5"/>
        <v>0</v>
      </c>
    </row>
    <row r="8" spans="2:16">
      <c r="B8" s="117" t="s">
        <v>27</v>
      </c>
      <c r="C8" s="120"/>
      <c r="D8" t="s">
        <v>14</v>
      </c>
      <c r="E8" s="49">
        <f>IF($B8=0,"0",VLOOKUP($B8,'Lista Alimenti'!$A$2:$G$99,2,0))</f>
        <v>1.2</v>
      </c>
      <c r="F8" s="52">
        <f>IF($B8=0,"0",VLOOKUP($B8,'Lista Alimenti'!$A$2:$G$99,3,0))</f>
        <v>0.8</v>
      </c>
      <c r="G8" s="55">
        <f>IF($B8=0,"0",VLOOKUP($B8,'Lista Alimenti'!$A$2:$G$99,4,0))</f>
        <v>17.399999999999999</v>
      </c>
      <c r="H8" s="46">
        <f>IF($B8=0,"0",VLOOKUP($B8,'Lista Alimenti'!$A$2:$G$99,5,0))</f>
        <v>172</v>
      </c>
      <c r="I8" s="22">
        <f>IF($B8=0,"0",VLOOKUP($B8,'Lista Alimenti'!$A$2:$G$99,6,0))</f>
        <v>0</v>
      </c>
      <c r="J8" s="37">
        <f>IF($B8=0,"0",VLOOKUP($B8,'Lista Alimenti'!$A$2:$G$99,7,0))</f>
        <v>0</v>
      </c>
      <c r="K8" s="73">
        <f t="shared" si="0"/>
        <v>0</v>
      </c>
      <c r="L8" s="76">
        <f t="shared" si="1"/>
        <v>0</v>
      </c>
      <c r="M8" s="79">
        <f t="shared" si="2"/>
        <v>0</v>
      </c>
      <c r="N8" s="82">
        <f t="shared" si="3"/>
        <v>0</v>
      </c>
      <c r="O8" s="1">
        <f t="shared" si="4"/>
        <v>0</v>
      </c>
      <c r="P8" s="2">
        <f t="shared" si="5"/>
        <v>0</v>
      </c>
    </row>
    <row r="9" spans="2:16">
      <c r="B9" s="117" t="s">
        <v>24</v>
      </c>
      <c r="C9" s="120"/>
      <c r="D9" t="s">
        <v>15</v>
      </c>
      <c r="E9" s="58">
        <f>IF($B9=0,"0",VLOOKUP($B9,'Lista Alimenti'!$A$2:$G$99,2,0))</f>
        <v>1.1000000000000001</v>
      </c>
      <c r="F9" s="23">
        <f>IF($B9=0,"0",VLOOKUP($B9,'Lista Alimenti'!$A$2:$G$99,3,0))</f>
        <v>9</v>
      </c>
      <c r="G9" s="59">
        <f>IF($B9=0,"0",VLOOKUP($B9,'Lista Alimenti'!$A$2:$G$99,4,0))</f>
        <v>0.1</v>
      </c>
      <c r="H9" s="18">
        <f>IF($B9=0,"0",VLOOKUP($B9,'Lista Alimenti'!$A$2:$G$99,5,0))</f>
        <v>40</v>
      </c>
      <c r="I9" s="22">
        <f>IF($B9=0,"0",VLOOKUP($B9,'Lista Alimenti'!$A$2:$G$99,6,0))</f>
        <v>0</v>
      </c>
      <c r="J9" s="37">
        <f>IF($B9=0,"0",VLOOKUP($B9,'Lista Alimenti'!$A$2:$G$99,7,0))</f>
        <v>0</v>
      </c>
      <c r="K9" s="21">
        <f t="shared" si="0"/>
        <v>0</v>
      </c>
      <c r="L9" s="21">
        <f t="shared" si="1"/>
        <v>0</v>
      </c>
      <c r="M9" s="21">
        <f t="shared" si="2"/>
        <v>0</v>
      </c>
      <c r="N9" s="31">
        <f t="shared" si="3"/>
        <v>0</v>
      </c>
      <c r="O9" s="1">
        <f t="shared" si="4"/>
        <v>0</v>
      </c>
      <c r="P9" s="2">
        <f t="shared" si="5"/>
        <v>0</v>
      </c>
    </row>
    <row r="10" spans="2:16">
      <c r="B10" s="117" t="s">
        <v>44</v>
      </c>
      <c r="C10" s="121"/>
      <c r="D10" s="17" t="s">
        <v>14</v>
      </c>
      <c r="E10" s="49">
        <f>IF($B10=0,"0",VLOOKUP($B10,'Lista Alimenti'!$A$2:$G$99,2,0))</f>
        <v>3.6</v>
      </c>
      <c r="F10" s="52">
        <f>IF($B10=0,"0",VLOOKUP($B10,'Lista Alimenti'!$A$2:$G$99,3,0))</f>
        <v>4.2</v>
      </c>
      <c r="G10" s="55">
        <f>IF($B10=0,"0",VLOOKUP($B10,'Lista Alimenti'!$A$2:$G$99,4,0))</f>
        <v>0.6</v>
      </c>
      <c r="H10" s="46">
        <f>IF($B10=0,"0",VLOOKUP($B10,'Lista Alimenti'!$A$2:$G$99,5,0))</f>
        <v>31</v>
      </c>
      <c r="I10" s="22">
        <f>IF($B10=0,"0",VLOOKUP($B10,'Lista Alimenti'!$A$2:$G$99,6,0))</f>
        <v>0</v>
      </c>
      <c r="J10" s="37">
        <f>IF($B10=0,"0",VLOOKUP($B10,'Lista Alimenti'!$A$2:$G$99,7,0))</f>
        <v>0</v>
      </c>
      <c r="K10" s="73">
        <f t="shared" si="0"/>
        <v>0</v>
      </c>
      <c r="L10" s="76">
        <f t="shared" si="1"/>
        <v>0</v>
      </c>
      <c r="M10" s="79">
        <f t="shared" si="2"/>
        <v>0</v>
      </c>
      <c r="N10" s="82">
        <f t="shared" si="3"/>
        <v>0</v>
      </c>
      <c r="O10" s="1">
        <f t="shared" si="4"/>
        <v>0</v>
      </c>
      <c r="P10" s="2">
        <f t="shared" si="5"/>
        <v>0</v>
      </c>
    </row>
    <row r="11" spans="2:16">
      <c r="B11" s="117" t="s">
        <v>23</v>
      </c>
      <c r="C11" s="121"/>
      <c r="D11" s="17" t="s">
        <v>14</v>
      </c>
      <c r="E11" s="58">
        <f>IF($B11=0,"0",VLOOKUP($B11,'Lista Alimenti'!$A$2:$G$99,2,0))</f>
        <v>0.93</v>
      </c>
      <c r="F11" s="23">
        <f>IF($B11=0,"0",VLOOKUP($B11,'Lista Alimenti'!$A$2:$G$99,3,0))</f>
        <v>9.58</v>
      </c>
      <c r="G11" s="59">
        <f>IF($B11=0,"0",VLOOKUP($B11,'Lista Alimenti'!$A$2:$G$99,4,0))</f>
        <v>0.3</v>
      </c>
      <c r="H11" s="18">
        <f>IF($B11=0,"0",VLOOKUP($B11,'Lista Alimenti'!$A$2:$G$99,5,0))</f>
        <v>41</v>
      </c>
      <c r="I11" s="22">
        <f>IF($B11=0,"0",VLOOKUP($B11,'Lista Alimenti'!$A$2:$G$99,6,0))</f>
        <v>0</v>
      </c>
      <c r="J11" s="37">
        <f>IF($B11=0,"0",VLOOKUP($B11,'Lista Alimenti'!$A$2:$G$99,7,0))</f>
        <v>0</v>
      </c>
      <c r="K11" s="21">
        <f t="shared" si="0"/>
        <v>0</v>
      </c>
      <c r="L11" s="21">
        <f t="shared" si="1"/>
        <v>0</v>
      </c>
      <c r="M11" s="21">
        <f t="shared" si="2"/>
        <v>0</v>
      </c>
      <c r="N11" s="31">
        <f t="shared" si="3"/>
        <v>0</v>
      </c>
      <c r="O11" s="1">
        <f t="shared" si="4"/>
        <v>0</v>
      </c>
      <c r="P11" s="2">
        <f t="shared" si="5"/>
        <v>0</v>
      </c>
    </row>
    <row r="12" spans="2:16">
      <c r="B12" s="117"/>
      <c r="C12" s="122"/>
      <c r="D12" s="17" t="s">
        <v>14</v>
      </c>
      <c r="E12" s="49" t="str">
        <f>IF($B12=0,"0",VLOOKUP($B12,'Lista Alimenti'!$A$2:$G$99,2,0))</f>
        <v>0</v>
      </c>
      <c r="F12" s="92" t="str">
        <f>IF($B12=0,"0",VLOOKUP($B12,'Lista Alimenti'!$A$2:$G$99,3,0))</f>
        <v>0</v>
      </c>
      <c r="G12" s="93" t="str">
        <f>IF($B12=0,"0",VLOOKUP($B12,'Lista Alimenti'!$A$2:$G$99,4,0))</f>
        <v>0</v>
      </c>
      <c r="H12" s="94" t="str">
        <f>IF($B12=0,"0",VLOOKUP($B12,'Lista Alimenti'!$A$2:$G$99,5,0))</f>
        <v>0</v>
      </c>
      <c r="I12" s="90" t="str">
        <f>IF($B12=0,"0",VLOOKUP($B12,'Lista Alimenti'!$A$2:$G$99,6,0))</f>
        <v>0</v>
      </c>
      <c r="J12" s="91" t="str">
        <f>IF($B12=0,"0",VLOOKUP($B12,'Lista Alimenti'!$A$2:$G$99,7,0))</f>
        <v>0</v>
      </c>
      <c r="K12" s="73">
        <f t="shared" si="0"/>
        <v>0</v>
      </c>
      <c r="L12" s="76">
        <f t="shared" si="1"/>
        <v>0</v>
      </c>
      <c r="M12" s="79">
        <f t="shared" si="2"/>
        <v>0</v>
      </c>
      <c r="N12" s="82">
        <f t="shared" si="3"/>
        <v>0</v>
      </c>
      <c r="O12" s="1">
        <f t="shared" si="4"/>
        <v>0</v>
      </c>
      <c r="P12" s="2">
        <f t="shared" si="5"/>
        <v>0</v>
      </c>
    </row>
    <row r="13" spans="2:16">
      <c r="B13" s="117"/>
      <c r="C13" s="120"/>
      <c r="D13" t="s">
        <v>14</v>
      </c>
      <c r="E13" s="58" t="str">
        <f>IF($B13=0,"0",VLOOKUP($B13,'Lista Alimenti'!$A$2:$G$99,2,0))</f>
        <v>0</v>
      </c>
      <c r="F13" s="23" t="str">
        <f>IF($B13=0,"0",VLOOKUP($B13,'Lista Alimenti'!$A$2:$G$99,3,0))</f>
        <v>0</v>
      </c>
      <c r="G13" s="59" t="str">
        <f>IF($B13=0,"0",VLOOKUP($B13,'Lista Alimenti'!$A$2:$G$99,4,0))</f>
        <v>0</v>
      </c>
      <c r="H13" s="18" t="str">
        <f>IF($B13=0,"0",VLOOKUP($B13,'Lista Alimenti'!$A$2:$G$99,5,0))</f>
        <v>0</v>
      </c>
      <c r="I13" s="22" t="str">
        <f>IF($B13=0,"0",VLOOKUP($B13,'Lista Alimenti'!$A$2:$G$99,6,0))</f>
        <v>0</v>
      </c>
      <c r="J13" s="37" t="str">
        <f>IF($B13=0,"0",VLOOKUP($B13,'Lista Alimenti'!$A$2:$G$99,7,0))</f>
        <v>0</v>
      </c>
      <c r="K13" s="21">
        <f t="shared" si="0"/>
        <v>0</v>
      </c>
      <c r="L13" s="21">
        <f t="shared" si="1"/>
        <v>0</v>
      </c>
      <c r="M13" s="21">
        <f t="shared" si="2"/>
        <v>0</v>
      </c>
      <c r="N13" s="31">
        <f t="shared" si="3"/>
        <v>0</v>
      </c>
      <c r="O13" s="1">
        <f t="shared" si="4"/>
        <v>0</v>
      </c>
      <c r="P13" s="2">
        <f t="shared" si="5"/>
        <v>0</v>
      </c>
    </row>
    <row r="14" spans="2:16">
      <c r="B14" s="117"/>
      <c r="C14" s="120"/>
      <c r="D14" t="s">
        <v>14</v>
      </c>
      <c r="E14" s="49" t="str">
        <f>IF($B14=0,"0",VLOOKUP($B14,'Lista Alimenti'!$A$2:$G$99,2,0))</f>
        <v>0</v>
      </c>
      <c r="F14" s="52" t="str">
        <f>IF($B14=0,"0",VLOOKUP($B14,'Lista Alimenti'!$A$2:$G$99,3,0))</f>
        <v>0</v>
      </c>
      <c r="G14" s="55" t="str">
        <f>IF($B14=0,"0",VLOOKUP($B14,'Lista Alimenti'!$A$2:$G$99,4,0))</f>
        <v>0</v>
      </c>
      <c r="H14" s="46" t="str">
        <f>IF($B14=0,"0",VLOOKUP($B14,'Lista Alimenti'!$A$2:$G$99,5,0))</f>
        <v>0</v>
      </c>
      <c r="I14" s="22" t="str">
        <f>IF($B14=0,"0",VLOOKUP($B14,'Lista Alimenti'!$A$2:$G$99,6,0))</f>
        <v>0</v>
      </c>
      <c r="J14" s="37" t="str">
        <f>IF($B14=0,"0",VLOOKUP($B14,'Lista Alimenti'!$A$2:$G$99,7,0))</f>
        <v>0</v>
      </c>
      <c r="K14" s="73">
        <f t="shared" si="0"/>
        <v>0</v>
      </c>
      <c r="L14" s="76">
        <f t="shared" si="1"/>
        <v>0</v>
      </c>
      <c r="M14" s="79">
        <f t="shared" si="2"/>
        <v>0</v>
      </c>
      <c r="N14" s="82">
        <f t="shared" si="3"/>
        <v>0</v>
      </c>
      <c r="O14" s="1">
        <f t="shared" si="4"/>
        <v>0</v>
      </c>
      <c r="P14" s="2">
        <f t="shared" si="5"/>
        <v>0</v>
      </c>
    </row>
    <row r="15" spans="2:16">
      <c r="B15" s="117"/>
      <c r="C15" s="120"/>
      <c r="D15" t="s">
        <v>14</v>
      </c>
      <c r="E15" s="58" t="str">
        <f>IF($B15=0,"0",VLOOKUP($B15,'Lista Alimenti'!$A$2:$G$99,2,0))</f>
        <v>0</v>
      </c>
      <c r="F15" s="23" t="str">
        <f>IF($B15=0,"0",VLOOKUP($B15,'Lista Alimenti'!$A$2:$G$99,3,0))</f>
        <v>0</v>
      </c>
      <c r="G15" s="59" t="str">
        <f>IF($B15=0,"0",VLOOKUP($B15,'Lista Alimenti'!$A$2:$G$99,4,0))</f>
        <v>0</v>
      </c>
      <c r="H15" s="18" t="str">
        <f>IF($B15=0,"0",VLOOKUP($B15,'Lista Alimenti'!$A$2:$G$99,5,0))</f>
        <v>0</v>
      </c>
      <c r="I15" s="22" t="str">
        <f>IF($B15=0,"0",VLOOKUP($B15,'Lista Alimenti'!$A$2:$G$99,6,0))</f>
        <v>0</v>
      </c>
      <c r="J15" s="37" t="str">
        <f>IF($B15=0,"0",VLOOKUP($B15,'Lista Alimenti'!$A$2:$G$99,7,0))</f>
        <v>0</v>
      </c>
      <c r="K15" s="21">
        <f t="shared" si="0"/>
        <v>0</v>
      </c>
      <c r="L15" s="21">
        <f t="shared" si="1"/>
        <v>0</v>
      </c>
      <c r="M15" s="21">
        <f t="shared" si="2"/>
        <v>0</v>
      </c>
      <c r="N15" s="31">
        <f t="shared" si="3"/>
        <v>0</v>
      </c>
      <c r="O15" s="1">
        <f t="shared" si="4"/>
        <v>0</v>
      </c>
      <c r="P15" s="2">
        <f t="shared" si="5"/>
        <v>0</v>
      </c>
    </row>
    <row r="16" spans="2:16">
      <c r="B16" s="117"/>
      <c r="C16" s="120"/>
      <c r="D16" t="s">
        <v>14</v>
      </c>
      <c r="E16" s="49" t="str">
        <f>IF($B16=0,"0",VLOOKUP($B16,'Lista Alimenti'!$A$2:$G$99,2,0))</f>
        <v>0</v>
      </c>
      <c r="F16" s="52" t="str">
        <f>IF($B16=0,"0",VLOOKUP($B16,'Lista Alimenti'!$A$2:$G$99,3,0))</f>
        <v>0</v>
      </c>
      <c r="G16" s="55" t="str">
        <f>IF($B16=0,"0",VLOOKUP($B16,'Lista Alimenti'!$A$2:$G$99,4,0))</f>
        <v>0</v>
      </c>
      <c r="H16" s="46" t="str">
        <f>IF($B16=0,"0",VLOOKUP($B16,'Lista Alimenti'!$A$2:$G$99,5,0))</f>
        <v>0</v>
      </c>
      <c r="I16" s="22" t="str">
        <f>IF($B16=0,"0",VLOOKUP($B16,'Lista Alimenti'!$A$2:$G$99,6,0))</f>
        <v>0</v>
      </c>
      <c r="J16" s="37" t="str">
        <f>IF($B16=0,"0",VLOOKUP($B16,'Lista Alimenti'!$A$2:$G$99,7,0))</f>
        <v>0</v>
      </c>
      <c r="K16" s="73">
        <f t="shared" si="0"/>
        <v>0</v>
      </c>
      <c r="L16" s="76">
        <f t="shared" si="1"/>
        <v>0</v>
      </c>
      <c r="M16" s="79">
        <f t="shared" si="2"/>
        <v>0</v>
      </c>
      <c r="N16" s="82">
        <f t="shared" si="3"/>
        <v>0</v>
      </c>
      <c r="O16" s="1">
        <f t="shared" si="4"/>
        <v>0</v>
      </c>
      <c r="P16" s="2">
        <f t="shared" si="5"/>
        <v>0</v>
      </c>
    </row>
    <row r="17" spans="2:16">
      <c r="B17" s="117"/>
      <c r="C17" s="120"/>
      <c r="D17" t="s">
        <v>14</v>
      </c>
      <c r="E17" s="58" t="str">
        <f>IF($B17=0,"0",VLOOKUP($B17,'Lista Alimenti'!$A$2:$G$99,2,0))</f>
        <v>0</v>
      </c>
      <c r="F17" s="23" t="str">
        <f>IF($B17=0,"0",VLOOKUP($B17,'Lista Alimenti'!$A$2:$G$99,3,0))</f>
        <v>0</v>
      </c>
      <c r="G17" s="59" t="str">
        <f>IF($B17=0,"0",VLOOKUP($B17,'Lista Alimenti'!$A$2:$G$99,4,0))</f>
        <v>0</v>
      </c>
      <c r="H17" s="18" t="str">
        <f>IF($B17=0,"0",VLOOKUP($B17,'Lista Alimenti'!$A$2:$G$99,5,0))</f>
        <v>0</v>
      </c>
      <c r="I17" s="22" t="str">
        <f>IF($B17=0,"0",VLOOKUP($B17,'Lista Alimenti'!$A$2:$G$99,6,0))</f>
        <v>0</v>
      </c>
      <c r="J17" s="37" t="str">
        <f>IF($B17=0,"0",VLOOKUP($B17,'Lista Alimenti'!$A$2:$G$99,7,0))</f>
        <v>0</v>
      </c>
      <c r="K17" s="21">
        <f t="shared" si="0"/>
        <v>0</v>
      </c>
      <c r="L17" s="21">
        <f t="shared" si="1"/>
        <v>0</v>
      </c>
      <c r="M17" s="21">
        <f t="shared" si="2"/>
        <v>0</v>
      </c>
      <c r="N17" s="31">
        <f t="shared" si="3"/>
        <v>0</v>
      </c>
      <c r="O17" s="1">
        <f t="shared" si="4"/>
        <v>0</v>
      </c>
      <c r="P17" s="2">
        <f t="shared" si="5"/>
        <v>0</v>
      </c>
    </row>
    <row r="18" spans="2:16">
      <c r="B18" s="117"/>
      <c r="C18" s="120"/>
      <c r="D18" t="s">
        <v>14</v>
      </c>
      <c r="E18" s="49" t="str">
        <f>IF($B18=0,"0",VLOOKUP($B18,'Lista Alimenti'!$A$2:$G$99,2,0))</f>
        <v>0</v>
      </c>
      <c r="F18" s="52" t="str">
        <f>IF($B18=0,"0",VLOOKUP($B18,'Lista Alimenti'!$A$2:$G$99,3,0))</f>
        <v>0</v>
      </c>
      <c r="G18" s="55" t="str">
        <f>IF($B18=0,"0",VLOOKUP($B18,'Lista Alimenti'!$A$2:$G$99,4,0))</f>
        <v>0</v>
      </c>
      <c r="H18" s="46" t="str">
        <f>IF($B18=0,"0",VLOOKUP($B18,'Lista Alimenti'!$A$2:$G$99,5,0))</f>
        <v>0</v>
      </c>
      <c r="I18" s="22" t="str">
        <f>IF($B18=0,"0",VLOOKUP($B18,'Lista Alimenti'!$A$2:$G$99,6,0))</f>
        <v>0</v>
      </c>
      <c r="J18" s="37" t="str">
        <f>IF($B18=0,"0",VLOOKUP($B18,'Lista Alimenti'!$A$2:$G$99,7,0))</f>
        <v>0</v>
      </c>
      <c r="K18" s="73">
        <f t="shared" si="0"/>
        <v>0</v>
      </c>
      <c r="L18" s="76">
        <f t="shared" si="1"/>
        <v>0</v>
      </c>
      <c r="M18" s="79">
        <f t="shared" si="2"/>
        <v>0</v>
      </c>
      <c r="N18" s="82">
        <f t="shared" si="3"/>
        <v>0</v>
      </c>
      <c r="O18" s="1">
        <f t="shared" si="4"/>
        <v>0</v>
      </c>
      <c r="P18" s="2">
        <f t="shared" si="5"/>
        <v>0</v>
      </c>
    </row>
    <row r="19" spans="2:16">
      <c r="B19" s="117"/>
      <c r="C19" s="120"/>
      <c r="D19" t="s">
        <v>14</v>
      </c>
      <c r="E19" s="58" t="str">
        <f>IF($B19=0,"0",VLOOKUP($B19,'Lista Alimenti'!$A$2:$G$99,2,0))</f>
        <v>0</v>
      </c>
      <c r="F19" s="23" t="str">
        <f>IF($B19=0,"0",VLOOKUP($B19,'Lista Alimenti'!$A$2:$G$99,3,0))</f>
        <v>0</v>
      </c>
      <c r="G19" s="59" t="str">
        <f>IF($B19=0,"0",VLOOKUP($B19,'Lista Alimenti'!$A$2:$G$99,4,0))</f>
        <v>0</v>
      </c>
      <c r="H19" s="18" t="str">
        <f>IF($B19=0,"0",VLOOKUP($B19,'Lista Alimenti'!$A$2:$G$99,5,0))</f>
        <v>0</v>
      </c>
      <c r="I19" s="22" t="str">
        <f>IF($B19=0,"0",VLOOKUP($B19,'Lista Alimenti'!$A$2:$G$99,6,0))</f>
        <v>0</v>
      </c>
      <c r="J19" s="37" t="str">
        <f>IF($B19=0,"0",VLOOKUP($B19,'Lista Alimenti'!$A$2:$G$99,7,0))</f>
        <v>0</v>
      </c>
      <c r="K19" s="21">
        <f t="shared" si="0"/>
        <v>0</v>
      </c>
      <c r="L19" s="21">
        <f t="shared" si="1"/>
        <v>0</v>
      </c>
      <c r="M19" s="21">
        <f t="shared" si="2"/>
        <v>0</v>
      </c>
      <c r="N19" s="31">
        <f t="shared" si="3"/>
        <v>0</v>
      </c>
      <c r="O19" s="1">
        <f t="shared" si="4"/>
        <v>0</v>
      </c>
      <c r="P19" s="2">
        <f t="shared" si="5"/>
        <v>0</v>
      </c>
    </row>
    <row r="20" spans="2:16">
      <c r="B20" s="117"/>
      <c r="C20" s="120"/>
      <c r="D20" t="s">
        <v>14</v>
      </c>
      <c r="E20" s="49" t="str">
        <f>IF($B20=0,"0",VLOOKUP($B20,'Lista Alimenti'!$A$2:$G$99,2,0))</f>
        <v>0</v>
      </c>
      <c r="F20" s="52" t="str">
        <f>IF($B20=0,"0",VLOOKUP($B20,'Lista Alimenti'!$A$2:$G$99,3,0))</f>
        <v>0</v>
      </c>
      <c r="G20" s="55" t="str">
        <f>IF($B20=0,"0",VLOOKUP($B20,'Lista Alimenti'!$A$2:$G$99,4,0))</f>
        <v>0</v>
      </c>
      <c r="H20" s="46" t="str">
        <f>IF($B20=0,"0",VLOOKUP($B20,'Lista Alimenti'!$A$2:$G$99,5,0))</f>
        <v>0</v>
      </c>
      <c r="I20" s="22" t="str">
        <f>IF($B20=0,"0",VLOOKUP($B20,'Lista Alimenti'!$A$2:$G$99,6,0))</f>
        <v>0</v>
      </c>
      <c r="J20" s="37" t="str">
        <f>IF($B20=0,"0",VLOOKUP($B20,'Lista Alimenti'!$A$2:$G$99,7,0))</f>
        <v>0</v>
      </c>
      <c r="K20" s="73">
        <f t="shared" si="0"/>
        <v>0</v>
      </c>
      <c r="L20" s="76">
        <f t="shared" si="1"/>
        <v>0</v>
      </c>
      <c r="M20" s="79">
        <f t="shared" si="2"/>
        <v>0</v>
      </c>
      <c r="N20" s="82">
        <f t="shared" si="3"/>
        <v>0</v>
      </c>
      <c r="O20" s="1">
        <f t="shared" si="4"/>
        <v>0</v>
      </c>
      <c r="P20" s="2">
        <f t="shared" si="5"/>
        <v>0</v>
      </c>
    </row>
    <row r="21" spans="2:16">
      <c r="B21" s="117"/>
      <c r="C21" s="120"/>
      <c r="D21" t="s">
        <v>14</v>
      </c>
      <c r="E21" s="58" t="str">
        <f>IF($B21=0,"0",VLOOKUP($B21,'Lista Alimenti'!$A$2:$G$99,2,0))</f>
        <v>0</v>
      </c>
      <c r="F21" s="23" t="str">
        <f>IF($B21=0,"0",VLOOKUP($B21,'Lista Alimenti'!$A$2:$G$99,3,0))</f>
        <v>0</v>
      </c>
      <c r="G21" s="59" t="str">
        <f>IF($B21=0,"0",VLOOKUP($B21,'Lista Alimenti'!$A$2:$G$99,4,0))</f>
        <v>0</v>
      </c>
      <c r="H21" s="18" t="str">
        <f>IF($B21=0,"0",VLOOKUP($B21,'Lista Alimenti'!$A$2:$G$99,5,0))</f>
        <v>0</v>
      </c>
      <c r="I21" s="22" t="str">
        <f>IF($B21=0,"0",VLOOKUP($B21,'Lista Alimenti'!$A$2:$G$99,6,0))</f>
        <v>0</v>
      </c>
      <c r="J21" s="37" t="str">
        <f>IF($B21=0,"0",VLOOKUP($B21,'Lista Alimenti'!$A$2:$G$99,7,0))</f>
        <v>0</v>
      </c>
      <c r="K21" s="21">
        <f t="shared" si="0"/>
        <v>0</v>
      </c>
      <c r="L21" s="21">
        <f t="shared" si="1"/>
        <v>0</v>
      </c>
      <c r="M21" s="21">
        <f t="shared" si="2"/>
        <v>0</v>
      </c>
      <c r="N21" s="31">
        <f t="shared" si="3"/>
        <v>0</v>
      </c>
      <c r="O21" s="1">
        <f t="shared" si="4"/>
        <v>0</v>
      </c>
      <c r="P21" s="2">
        <f t="shared" si="5"/>
        <v>0</v>
      </c>
    </row>
    <row r="22" spans="2:16">
      <c r="B22" s="117"/>
      <c r="C22" s="120"/>
      <c r="D22" t="s">
        <v>14</v>
      </c>
      <c r="E22" s="49" t="str">
        <f>IF($B22=0,"0",VLOOKUP($B22,'Lista Alimenti'!$A$2:$G$99,2,0))</f>
        <v>0</v>
      </c>
      <c r="F22" s="52" t="str">
        <f>IF($B22=0,"0",VLOOKUP($B22,'Lista Alimenti'!$A$2:$G$99,3,0))</f>
        <v>0</v>
      </c>
      <c r="G22" s="55" t="str">
        <f>IF($B22=0,"0",VLOOKUP($B22,'Lista Alimenti'!$A$2:$G$99,4,0))</f>
        <v>0</v>
      </c>
      <c r="H22" s="46" t="str">
        <f>IF($B22=0,"0",VLOOKUP($B22,'Lista Alimenti'!$A$2:$G$99,5,0))</f>
        <v>0</v>
      </c>
      <c r="I22" s="22" t="str">
        <f>IF($B22=0,"0",VLOOKUP($B22,'Lista Alimenti'!$A$2:$G$99,6,0))</f>
        <v>0</v>
      </c>
      <c r="J22" s="37" t="str">
        <f>IF($B22=0,"0",VLOOKUP($B22,'Lista Alimenti'!$A$2:$G$99,7,0))</f>
        <v>0</v>
      </c>
      <c r="K22" s="73">
        <f t="shared" si="0"/>
        <v>0</v>
      </c>
      <c r="L22" s="76">
        <f t="shared" si="1"/>
        <v>0</v>
      </c>
      <c r="M22" s="79">
        <f t="shared" si="2"/>
        <v>0</v>
      </c>
      <c r="N22" s="82">
        <f t="shared" si="3"/>
        <v>0</v>
      </c>
      <c r="O22" s="1">
        <f t="shared" si="4"/>
        <v>0</v>
      </c>
      <c r="P22" s="2">
        <f t="shared" si="5"/>
        <v>0</v>
      </c>
    </row>
    <row r="23" spans="2:16">
      <c r="B23" s="117"/>
      <c r="C23" s="120"/>
      <c r="D23" t="s">
        <v>14</v>
      </c>
      <c r="E23" s="58" t="str">
        <f>IF($B23=0,"0",VLOOKUP($B23,'Lista Alimenti'!$A$2:$G$99,2,0))</f>
        <v>0</v>
      </c>
      <c r="F23" s="23" t="str">
        <f>IF($B23=0,"0",VLOOKUP($B23,'Lista Alimenti'!$A$2:$G$99,3,0))</f>
        <v>0</v>
      </c>
      <c r="G23" s="59" t="str">
        <f>IF($B23=0,"0",VLOOKUP($B23,'Lista Alimenti'!$A$2:$G$99,4,0))</f>
        <v>0</v>
      </c>
      <c r="H23" s="18" t="str">
        <f>IF($B23=0,"0",VLOOKUP($B23,'Lista Alimenti'!$A$2:$G$99,5,0))</f>
        <v>0</v>
      </c>
      <c r="I23" s="22" t="str">
        <f>IF($B23=0,"0",VLOOKUP($B23,'Lista Alimenti'!$A$2:$G$99,6,0))</f>
        <v>0</v>
      </c>
      <c r="J23" s="37" t="str">
        <f>IF($B23=0,"0",VLOOKUP($B23,'Lista Alimenti'!$A$2:$G$99,7,0))</f>
        <v>0</v>
      </c>
      <c r="K23" s="21">
        <f t="shared" si="0"/>
        <v>0</v>
      </c>
      <c r="L23" s="21">
        <f t="shared" si="1"/>
        <v>0</v>
      </c>
      <c r="M23" s="21">
        <f t="shared" si="2"/>
        <v>0</v>
      </c>
      <c r="N23" s="31">
        <f t="shared" si="3"/>
        <v>0</v>
      </c>
      <c r="O23" s="1">
        <f t="shared" si="4"/>
        <v>0</v>
      </c>
      <c r="P23" s="2">
        <f t="shared" si="5"/>
        <v>0</v>
      </c>
    </row>
    <row r="24" spans="2:16">
      <c r="B24" s="117"/>
      <c r="C24" s="120"/>
      <c r="D24" t="s">
        <v>14</v>
      </c>
      <c r="E24" s="49" t="str">
        <f>IF($B24=0,"0",VLOOKUP($B24,'Lista Alimenti'!$A$2:$G$99,2,0))</f>
        <v>0</v>
      </c>
      <c r="F24" s="52" t="str">
        <f>IF($B24=0,"0",VLOOKUP($B24,'Lista Alimenti'!$A$2:$G$99,3,0))</f>
        <v>0</v>
      </c>
      <c r="G24" s="55" t="str">
        <f>IF($B24=0,"0",VLOOKUP($B24,'Lista Alimenti'!$A$2:$G$99,4,0))</f>
        <v>0</v>
      </c>
      <c r="H24" s="46" t="str">
        <f>IF($B24=0,"0",VLOOKUP($B24,'Lista Alimenti'!$A$2:$G$99,5,0))</f>
        <v>0</v>
      </c>
      <c r="I24" s="22" t="str">
        <f>IF($B24=0,"0",VLOOKUP($B24,'Lista Alimenti'!$A$2:$G$99,6,0))</f>
        <v>0</v>
      </c>
      <c r="J24" s="37" t="str">
        <f>IF($B24=0,"0",VLOOKUP($B24,'Lista Alimenti'!$A$2:$G$99,7,0))</f>
        <v>0</v>
      </c>
      <c r="K24" s="73">
        <f t="shared" si="0"/>
        <v>0</v>
      </c>
      <c r="L24" s="76">
        <f t="shared" si="1"/>
        <v>0</v>
      </c>
      <c r="M24" s="79">
        <f t="shared" si="2"/>
        <v>0</v>
      </c>
      <c r="N24" s="82">
        <f t="shared" si="3"/>
        <v>0</v>
      </c>
      <c r="O24" s="1">
        <f t="shared" si="4"/>
        <v>0</v>
      </c>
      <c r="P24" s="2">
        <f t="shared" si="5"/>
        <v>0</v>
      </c>
    </row>
    <row r="25" spans="2:16" ht="15" thickBot="1">
      <c r="B25" s="118"/>
      <c r="C25" s="123"/>
      <c r="D25" t="s">
        <v>14</v>
      </c>
      <c r="E25" s="60" t="str">
        <f>IF($B25=0,"0",VLOOKUP($B25,'Lista Alimenti'!$A$2:$G$99,2,0))</f>
        <v>0</v>
      </c>
      <c r="F25" s="61" t="str">
        <f>IF($B25=0,"0",VLOOKUP($B25,'Lista Alimenti'!$A$2:$G$99,3,0))</f>
        <v>0</v>
      </c>
      <c r="G25" s="62" t="str">
        <f>IF($B25=0,"0",VLOOKUP($B25,'Lista Alimenti'!$A$2:$G$99,4,0))</f>
        <v>0</v>
      </c>
      <c r="H25" s="63" t="str">
        <f>IF($B25=0,"0",VLOOKUP($B25,'Lista Alimenti'!$A$2:$G$99,5,0))</f>
        <v>0</v>
      </c>
      <c r="I25" s="39" t="str">
        <f>IF($B25=0,"0",VLOOKUP($B25,'Lista Alimenti'!$A$2:$G$99,6,0))</f>
        <v>0</v>
      </c>
      <c r="J25" s="40" t="str">
        <f>IF($B25=0,"0",VLOOKUP($B25,'Lista Alimenti'!$A$2:$G$99,7,0))</f>
        <v>0</v>
      </c>
      <c r="K25" s="83">
        <f>C25*E25/100</f>
        <v>0</v>
      </c>
      <c r="L25" s="83">
        <f>C25*F25/100</f>
        <v>0</v>
      </c>
      <c r="M25" s="83">
        <f>C25*G25/100</f>
        <v>0</v>
      </c>
      <c r="N25" s="32">
        <f>H25*C25/100</f>
        <v>0</v>
      </c>
      <c r="O25" s="4">
        <f>C25/100*I25</f>
        <v>0</v>
      </c>
      <c r="P25" s="5">
        <f>C25/100*J25</f>
        <v>0</v>
      </c>
    </row>
    <row r="26" spans="2:16">
      <c r="K26" s="8" t="s">
        <v>10</v>
      </c>
      <c r="L26" s="10" t="s">
        <v>11</v>
      </c>
      <c r="M26" s="12" t="s">
        <v>12</v>
      </c>
      <c r="N26" s="16" t="s">
        <v>43</v>
      </c>
      <c r="O26" s="15"/>
      <c r="P26" s="15"/>
    </row>
    <row r="27" spans="2:16" ht="29" thickBot="1">
      <c r="B27" s="114" t="s">
        <v>42</v>
      </c>
      <c r="C27" s="64" t="s">
        <v>19</v>
      </c>
      <c r="D27" s="28" t="s">
        <v>18</v>
      </c>
      <c r="E27" s="36"/>
      <c r="F27" s="86" t="s">
        <v>31</v>
      </c>
      <c r="G27" s="2"/>
      <c r="K27" s="14">
        <f>SUM(K2:K25)</f>
        <v>3.6579999999999995</v>
      </c>
      <c r="L27" s="14">
        <f>SUM(L2:L25)</f>
        <v>5.7759999999999998</v>
      </c>
      <c r="M27" s="14">
        <f>SUM(M2:M25)</f>
        <v>8.4319999999999986</v>
      </c>
      <c r="N27" s="16">
        <f>SUM(N2:N25)</f>
        <v>108.6</v>
      </c>
      <c r="P27" s="3"/>
    </row>
    <row r="28" spans="2:16" ht="15" thickBot="1">
      <c r="B28" s="30"/>
      <c r="C28" s="65" t="s">
        <v>20</v>
      </c>
      <c r="D28" s="29">
        <f>D29/C29</f>
        <v>0.25877192982456143</v>
      </c>
      <c r="E28" s="22"/>
      <c r="F28" s="124">
        <v>74</v>
      </c>
      <c r="G28" s="96" t="s">
        <v>32</v>
      </c>
      <c r="H28" s="88" t="s">
        <v>30</v>
      </c>
      <c r="I28" s="88" t="s">
        <v>30</v>
      </c>
      <c r="J28" s="88" t="s">
        <v>33</v>
      </c>
      <c r="K28" s="85">
        <f>K27/F28</f>
        <v>4.9432432432432429E-2</v>
      </c>
      <c r="L28" s="87">
        <f>L27/F28</f>
        <v>7.8054054054054051E-2</v>
      </c>
      <c r="M28" s="88"/>
      <c r="O28" s="3" t="s">
        <v>22</v>
      </c>
    </row>
    <row r="29" spans="2:16">
      <c r="B29" s="30"/>
      <c r="C29" s="66">
        <f>SUM(O2:O25)</f>
        <v>4.5600000000000005</v>
      </c>
      <c r="D29" s="67">
        <f>SUM(P2:P25)</f>
        <v>1.1800000000000002</v>
      </c>
      <c r="E29" s="37" t="s">
        <v>14</v>
      </c>
      <c r="J29" s="89" t="s">
        <v>16</v>
      </c>
      <c r="K29" s="9">
        <f>K27*4</f>
        <v>14.631999999999998</v>
      </c>
      <c r="L29" s="11">
        <f>L27*4</f>
        <v>23.103999999999999</v>
      </c>
      <c r="M29" s="13">
        <f>M27*9</f>
        <v>75.887999999999991</v>
      </c>
      <c r="N29" t="s">
        <v>16</v>
      </c>
      <c r="O29" s="19">
        <f>SUM(K29:M29)</f>
        <v>113.624</v>
      </c>
    </row>
    <row r="30" spans="2:16">
      <c r="B30" s="30"/>
      <c r="C30" s="22"/>
      <c r="D30" s="6"/>
      <c r="E30" s="37"/>
      <c r="F30" s="84"/>
      <c r="K30" s="105">
        <f>K29/SUM(K29:M29)</f>
        <v>0.12877561078645355</v>
      </c>
      <c r="L30" s="106">
        <f>L29/SUM(K29:M29)</f>
        <v>0.20333732310075336</v>
      </c>
      <c r="M30" s="107">
        <f>M29/SUM(K29:M29)</f>
        <v>0.66788706611279303</v>
      </c>
    </row>
    <row r="31" spans="2:16">
      <c r="B31" s="68">
        <f>D29*9</f>
        <v>10.620000000000001</v>
      </c>
      <c r="C31" s="22" t="s">
        <v>16</v>
      </c>
      <c r="D31" s="69">
        <f>B31/SUM(K29:M29)</f>
        <v>9.3466169119200179E-2</v>
      </c>
      <c r="E31" s="37"/>
      <c r="P31" s="3"/>
    </row>
    <row r="32" spans="2:16">
      <c r="B32" s="70"/>
      <c r="C32" s="38"/>
      <c r="D32" s="7"/>
      <c r="E32" s="40"/>
      <c r="L32" s="100" t="s">
        <v>40</v>
      </c>
      <c r="P32" s="103"/>
    </row>
    <row r="33" spans="11:16">
      <c r="K33" s="97" t="s">
        <v>6</v>
      </c>
      <c r="L33" s="98" t="s">
        <v>7</v>
      </c>
      <c r="M33" s="99" t="s">
        <v>8</v>
      </c>
      <c r="N33" s="45" t="s">
        <v>4</v>
      </c>
      <c r="O33" s="104" t="s">
        <v>41</v>
      </c>
      <c r="P33" s="103"/>
    </row>
    <row r="34" spans="11:16">
      <c r="K34" s="108">
        <v>0.1</v>
      </c>
      <c r="L34" s="109">
        <v>0.34</v>
      </c>
      <c r="M34" s="110">
        <v>0.56000000000000005</v>
      </c>
      <c r="N34" s="115">
        <v>1000</v>
      </c>
      <c r="O34" s="101" t="s">
        <v>39</v>
      </c>
    </row>
    <row r="35" spans="11:16">
      <c r="K35" s="111">
        <v>0.09</v>
      </c>
      <c r="L35" s="112">
        <v>0.47</v>
      </c>
      <c r="M35" s="113">
        <v>0.44</v>
      </c>
      <c r="N35" s="116">
        <v>750</v>
      </c>
      <c r="O35" s="102" t="s">
        <v>38</v>
      </c>
    </row>
  </sheetData>
  <sheetProtection password="CD2B" sheet="1" objects="1" scenarios="1" selectLockedCells="1"/>
  <hyperlinks>
    <hyperlink ref="B27" r:id="rId1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'Lista Alimenti'!$A$2:$A$100</xm:f>
          </x14:formula1>
          <xm:sqref>B2:B25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Lista Alimenti</vt:lpstr>
      <vt:lpstr>Uso Quotidiano</vt:lpstr>
      <vt:lpstr>1° Giorno</vt:lpstr>
      <vt:lpstr>2° Giorno</vt:lpstr>
      <vt:lpstr>3° Giorno</vt:lpstr>
      <vt:lpstr>4° Giorno</vt:lpstr>
      <vt:lpstr>5° Giorno</vt:lpstr>
    </vt:vector>
  </TitlesOfParts>
  <Manager/>
  <Company>MagUp.it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Tabella Calcola Valori Nutritivi</dc:title>
  <dc:subject/>
  <dc:creator>Mattias Demaio</dc:creator>
  <cp:keywords/>
  <dc:description/>
  <cp:lastModifiedBy>Mattias</cp:lastModifiedBy>
  <dcterms:created xsi:type="dcterms:W3CDTF">2010-09-29T21:44:02Z</dcterms:created>
  <dcterms:modified xsi:type="dcterms:W3CDTF">2016-10-27T13:33:12Z</dcterms:modified>
  <cp:category/>
</cp:coreProperties>
</file>